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1.xml" ContentType="application/vnd.openxmlformats-officedocument.drawing+xml"/>
  <Override PartName="/xl/media/image1.jpeg" ContentType="image/jpeg"/>
  <Override PartName="/xl/drawings/drawing2.xml" ContentType="application/vnd.openxmlformats-officedocument.drawing+xml"/>
  <Override PartName="/xl/charts/chart1.xml" ContentType="application/vnd.openxmlformats-officedocument.drawingml.char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Cover" sheetId="1" r:id="rId4"/>
    <sheet name="WC Defined Notes - Working Capi" sheetId="2" r:id="rId5"/>
    <sheet name="WC Defined WS" sheetId="3" r:id="rId6"/>
    <sheet name="WC Quantified Notes - Working C" sheetId="4" r:id="rId7"/>
    <sheet name="WC Quantified WS" sheetId="5" r:id="rId8"/>
    <sheet name="Growth &amp; Mgmt Impact WS" sheetId="6" r:id="rId9"/>
    <sheet name="Growth &amp; Mgmt Impact Notes - Gr" sheetId="7" r:id="rId10"/>
    <sheet name="Sheet 8" sheetId="8" r:id="rId11"/>
    <sheet name="Monthly WC" sheetId="9" r:id="rId12"/>
  </sheets>
</workbook>
</file>

<file path=xl/sharedStrings.xml><?xml version="1.0" encoding="utf-8"?>
<sst xmlns="http://schemas.openxmlformats.org/spreadsheetml/2006/main" uniqueCount="193">
  <si>
    <t>Working Capital Defined - Notes (E1)</t>
  </si>
  <si>
    <t xml:space="preserve">Business capital needs can be split up into 2 categories. _______________ Capital and _______________ Capital (this is the investment in long term assets like equipment, vehicles, and buildings). </t>
  </si>
  <si>
    <t xml:space="preserve">WC can be easily calculated by taking your __________   Assets and subtracting your Current ____________. CA normally include: _____________, _________________ ______________________, and _______________. CL are typically Accounts Payable. </t>
  </si>
  <si>
    <t xml:space="preserve">Current Ratio. It is super simple comparison of your CA to your CL. To calculate Current Ratio divide your __________ _______________ by your ________ _______________A good rule of thumb is a CR of ____________ or greater. Meaning that you have twice as many CA as you do CL which allows it to use those CA that are above the CL to fuel operations. </t>
  </si>
  <si>
    <t>Practical Exercise</t>
  </si>
  <si>
    <t>1. Calculate your Working Capital using data from your 12/31/2020 Balance Sheet</t>
  </si>
  <si>
    <t xml:space="preserve">Current Assets:  </t>
  </si>
  <si>
    <t>(-) Current Liabilities:</t>
  </si>
  <si>
    <t xml:space="preserve">WORKING CAPITAL: </t>
  </si>
  <si>
    <t>2. Calculate your Current Ratio using data from your 12/31/2020 Balance Sheet</t>
  </si>
  <si>
    <t>(/) Current Liabilities:</t>
  </si>
  <si>
    <t xml:space="preserve">CURRENT RATIO: </t>
  </si>
  <si>
    <t>Strong Corp</t>
  </si>
  <si>
    <t>Bad Corp</t>
  </si>
  <si>
    <t>Balance Sheet &amp; Income Statement</t>
  </si>
  <si>
    <t>BALANCE SHEET</t>
  </si>
  <si>
    <t>INCOME STATEMENT</t>
  </si>
  <si>
    <t>Assets</t>
  </si>
  <si>
    <t>Total Sales</t>
  </si>
  <si>
    <t>Cash</t>
  </si>
  <si>
    <t>Cost of Goods Sold</t>
  </si>
  <si>
    <t xml:space="preserve">Accounts Receivable </t>
  </si>
  <si>
    <t>Gross Profit</t>
  </si>
  <si>
    <t>Current Ratio Analysis</t>
  </si>
  <si>
    <t>Inventories</t>
  </si>
  <si>
    <t>Current Assets</t>
  </si>
  <si>
    <t>Total Current Assets</t>
  </si>
  <si>
    <t>Operating Expenses</t>
  </si>
  <si>
    <t>Current Liabilites</t>
  </si>
  <si>
    <t>Working Capital (CA - CL)</t>
  </si>
  <si>
    <t>Machinery and Equipment</t>
  </si>
  <si>
    <t xml:space="preserve">Net Income </t>
  </si>
  <si>
    <t xml:space="preserve">Current Ratio CA : CL </t>
  </si>
  <si>
    <t>Total Long Term Assets</t>
  </si>
  <si>
    <t>Amount of Cash Needed to get to 2.0</t>
  </si>
  <si>
    <t>Total Assets</t>
  </si>
  <si>
    <t>Liabilities &amp; Owners Equity</t>
  </si>
  <si>
    <t>Accounts Payable</t>
  </si>
  <si>
    <t>Total Current Liabilities</t>
  </si>
  <si>
    <t>Long Term Liabilities</t>
  </si>
  <si>
    <t>Total Long Term Liabilities</t>
  </si>
  <si>
    <t>Total Liabilities</t>
  </si>
  <si>
    <t>Owners Equity (Retained Earnings)</t>
  </si>
  <si>
    <t>Total Liabilities &amp; Owners Equity</t>
  </si>
  <si>
    <t>Self Assessment 1 - Enter These Values from your 12/31/2020 Balance Sheet</t>
  </si>
  <si>
    <t>Working Capital Quantified - Notes (E2)</t>
  </si>
  <si>
    <t>There are 3 sub-periods that make up the Working Capital Cycle. The _____________ period, the payment period, and the _____________ period. The time between when you have to pay your suppliers and you receive the cash from your customer is the Working Capital ___________.</t>
  </si>
  <si>
    <t>THE HOLDING PERIOD - INVENTORY DAYS ON HAND (INV DOH)</t>
  </si>
  <si>
    <t>Holding Period: the time from when you receive ownership of the supplies until you deliver them to your customer.</t>
  </si>
  <si>
    <t xml:space="preserve">To calculate Inventory Days on Hand (INV DOH):  </t>
  </si>
  <si>
    <t>Inventory / Cost of Goods Sold x 365</t>
  </si>
  <si>
    <t>Inventory is $150,000</t>
  </si>
  <si>
    <t>The COGS is $2,740,000</t>
  </si>
  <si>
    <t>So Inventory DOH is $150k / $2.74M  and then multiplied by 365 = 19.98</t>
  </si>
  <si>
    <t>Another way to look at this is that Strong Corp turns all of it’s inventory every ___________ days.</t>
  </si>
  <si>
    <t>But this doesn’t really tell the entire story. By using only the COST OF GOODS SOLD (COGS) number of $2.74M it really doesn’t capture all of the cash needed to operate. So while most banks may only calculate inventory days on hand using only COGS, but as an entrepreneur - you many want to calculate a _____________ Inventory DOH by combining COGS and Operating Expenses.</t>
  </si>
  <si>
    <t>So, in our example, the Modified INV DOH is</t>
  </si>
  <si>
    <t>Inventory / (Cost of Goods Sold + Operating Costs) x 365</t>
  </si>
  <si>
    <t>Operating Expense is __________________</t>
  </si>
  <si>
    <t>So Inventory DOH is $150k / ___________________  and then multiplied by 365 = _______________</t>
  </si>
  <si>
    <t>THE COLLECTION PERIOD - ACCOUNTS RECEIVABLE DAYS ON HAND (AR DOH)</t>
  </si>
  <si>
    <t>The next period that we need to discuss is the _______________ period; or Accounts Receivable Days on Hand (AR DOH). The period starts when you present your customer with an invoice and it ends when you receive the cash. During this time - you are acting as your customer’s lender, extending terms for them to operate after they have received the good or service and not paying you until later.</t>
  </si>
  <si>
    <t xml:space="preserve">To calculate Accounts Receivable Days on Hand (AR DOH):  </t>
  </si>
  <si>
    <t>Accounts Receivable / Total Sales x 365</t>
  </si>
  <si>
    <t xml:space="preserve">Using Strong Corp as an example: </t>
  </si>
  <si>
    <t>$175k in AR / $3.765M in total sales x 365 is 16.97</t>
  </si>
  <si>
    <t>THE PAYMENT PERIOD - ACCOUNTS PAYABLE DAYS ON HAND (AP DOH)</t>
  </si>
  <si>
    <t xml:space="preserve">Just as many customers demand terms, many supplier offer terms. Meaning that you order supplies, receive them, and then sometime in the future; you __________ for them. In essence, the supplier is extending you credit (ie they are a lender) with the understanding that you will pay them. The period between when you receive the supplies and you pay for them is called the _________________ period. Where as the longer the collection period the harder it was on your business. The longer the payment period the better. </t>
  </si>
  <si>
    <t>To calculate Accounts Payable Days on Hand (AP DOH):</t>
  </si>
  <si>
    <t>Accounts Payable / Cost of Goods Sold x 365</t>
  </si>
  <si>
    <t xml:space="preserve">Again, using our friends at Strong Corp </t>
  </si>
  <si>
    <t>$75k / $2.74M x 365 = 9.99</t>
  </si>
  <si>
    <t>But just like in the holding period calculation, using only COGS as an estimate of what it takes to operate your company doesn’t really capture the full picture. So if you were to calculate a modified Payment Period of Strong Corp it would be:</t>
  </si>
  <si>
    <t>Accounts Payable / (Cost of Goods Sold + Operating Costs) x 365</t>
  </si>
  <si>
    <t>Accounts Payable: __________________</t>
  </si>
  <si>
    <t>Cost of Goods Sold: _________________</t>
  </si>
  <si>
    <t>Operating Expense: __________________</t>
  </si>
  <si>
    <t xml:space="preserve">Modified AP DOH: </t>
  </si>
  <si>
    <t>We calculate the WC Need by a simple 3 step process:</t>
  </si>
  <si>
    <t xml:space="preserve"> </t>
  </si>
  <si>
    <t>Step 1: ________________________________________</t>
  </si>
  <si>
    <t>Working Capital Need = Holding Period + Collection Period – Payment Period</t>
  </si>
  <si>
    <t>Working Capital Need =     19.98    +       16.97   -      9.99</t>
  </si>
  <si>
    <t>Working Capital Need = __________________</t>
  </si>
  <si>
    <r>
      <rPr>
        <sz val="12"/>
        <color indexed="8"/>
        <rFont val="Arial"/>
      </rPr>
      <t>Step 2: Calculate the daily average Cost of Goods Sold by dividing Cost of Goods Sold by 365.</t>
    </r>
  </si>
  <si>
    <t>$2,740,000 / 365 = $7,506.85</t>
  </si>
  <si>
    <r>
      <rPr>
        <sz val="12"/>
        <color indexed="8"/>
        <rFont val="Arial"/>
      </rPr>
      <t>Step 3: Multiply the working capital need by the daily Cost of Goods Sold</t>
    </r>
    <r>
      <rPr>
        <sz val="12"/>
        <color indexed="8"/>
        <rFont val="Arial"/>
      </rPr>
      <t xml:space="preserve">  </t>
    </r>
  </si>
  <si>
    <t>26.96 x $7,506.85 = $_____________________</t>
  </si>
  <si>
    <t>To calculate the Modified WC Need</t>
  </si>
  <si>
    <t>Working Capital Need (Days) = Holding Period + Collection Period – Payment Period</t>
  </si>
  <si>
    <t xml:space="preserve">			     15.76                   + 16.97 		- 7.88</t>
  </si>
  <si>
    <t>WC Need (Days) = 24.85</t>
  </si>
  <si>
    <r>
      <rPr>
        <sz val="12"/>
        <color indexed="8"/>
        <rFont val="Arial"/>
      </rPr>
      <t>S</t>
    </r>
    <r>
      <rPr>
        <sz val="12"/>
        <color indexed="8"/>
        <rFont val="Arial"/>
      </rPr>
      <t>tep 2: Calculate the daily average Cost of Goods Sold by dividing Cost of Goods Sold by 365.</t>
    </r>
  </si>
  <si>
    <t>($2,740,000 + 732,000) / 365 = $________________</t>
  </si>
  <si>
    <t>24.85 x $9,512.33 = $236,381.37</t>
  </si>
  <si>
    <t>Service Based Companies</t>
  </si>
  <si>
    <t>Step 1:</t>
  </si>
  <si>
    <t xml:space="preserve">			     0.0.                     + 16.97		- 9.99</t>
  </si>
  <si>
    <t>WC Need = ________________</t>
  </si>
  <si>
    <t>Traditional</t>
  </si>
  <si>
    <t>$2,740,000 / 365= $7,506.85</t>
  </si>
  <si>
    <t>6.97 x $7,506.85 = $_____________________</t>
  </si>
  <si>
    <t>Now if we were to calculate the modified WCC and WCN we would come up with</t>
  </si>
  <si>
    <t>($2,740,000 + $732,000) /__________ = $9,512.33</t>
  </si>
  <si>
    <t>6.97 x $9,512.33 = $66,300.94</t>
  </si>
  <si>
    <r>
      <rPr>
        <b val="1"/>
        <u val="single"/>
        <sz val="11"/>
        <color indexed="19"/>
        <rFont val="Calibri"/>
      </rPr>
      <t>Service</t>
    </r>
    <r>
      <rPr>
        <b val="1"/>
        <u val="single"/>
        <sz val="11"/>
        <color indexed="8"/>
        <rFont val="Calibri"/>
      </rPr>
      <t xml:space="preserve"> Corp</t>
    </r>
  </si>
  <si>
    <t>Traditional Working Capital Analysis</t>
  </si>
  <si>
    <t xml:space="preserve">   INV DOH</t>
  </si>
  <si>
    <t>+ AR DOH</t>
  </si>
  <si>
    <t>-  AP DOH</t>
  </si>
  <si>
    <t>WC Need - Days</t>
  </si>
  <si>
    <t>Traditional WC Need - $</t>
  </si>
  <si>
    <t>Modified Working Capital Analysis</t>
  </si>
  <si>
    <t>Modified WC Need - $</t>
  </si>
  <si>
    <t>Self Assessment 1 - Enter These Values from your 12/31/2020 Balance Sheet &amp; Income Statement</t>
  </si>
  <si>
    <r>
      <rPr>
        <b val="1"/>
        <u val="single"/>
        <sz val="11"/>
        <color indexed="8"/>
        <rFont val="Calibri"/>
      </rPr>
      <t>GROW Corp</t>
    </r>
    <r>
      <rPr>
        <b val="1"/>
        <u val="single"/>
        <sz val="11"/>
        <color indexed="23"/>
        <rFont val="Calibri"/>
      </rPr>
      <t xml:space="preserve"> PROJECTED GROWTH</t>
    </r>
  </si>
  <si>
    <r>
      <rPr>
        <b val="1"/>
        <u val="single"/>
        <sz val="11"/>
        <color indexed="8"/>
        <rFont val="Calibri"/>
      </rPr>
      <t xml:space="preserve">GROW Corp </t>
    </r>
    <r>
      <rPr>
        <b val="1"/>
        <u val="single"/>
        <sz val="11"/>
        <color indexed="21"/>
        <rFont val="Calibri"/>
      </rPr>
      <t>CHANGE IN TERMS</t>
    </r>
  </si>
  <si>
    <r>
      <rPr>
        <b val="1"/>
        <u val="single"/>
        <sz val="11"/>
        <color indexed="8"/>
        <rFont val="Calibri"/>
      </rPr>
      <t>GROW Corp</t>
    </r>
    <r>
      <rPr>
        <b val="1"/>
        <u val="single"/>
        <sz val="11"/>
        <color indexed="22"/>
        <rFont val="Calibri"/>
      </rPr>
      <t xml:space="preserve"> PROJECTED GROWTH &amp; CHANGE IN TERMS</t>
    </r>
  </si>
  <si>
    <t>Current</t>
  </si>
  <si>
    <t>Projected</t>
  </si>
  <si>
    <r>
      <rPr>
        <b val="1"/>
        <sz val="11"/>
        <color indexed="23"/>
        <rFont val="Calibri"/>
      </rPr>
      <t>PROJECTED GROWTH</t>
    </r>
    <r>
      <rPr>
        <b val="1"/>
        <sz val="11"/>
        <color indexed="8"/>
        <rFont val="Calibri"/>
      </rPr>
      <t xml:space="preserve"> Current Ratio Analysis</t>
    </r>
  </si>
  <si>
    <r>
      <rPr>
        <b val="1"/>
        <sz val="11"/>
        <color indexed="21"/>
        <rFont val="Calibri"/>
      </rPr>
      <t>CHANGE IN TERMS</t>
    </r>
    <r>
      <rPr>
        <b val="1"/>
        <sz val="11"/>
        <color indexed="8"/>
        <rFont val="Calibri"/>
      </rPr>
      <t xml:space="preserve"> Current Ratio Analysis</t>
    </r>
  </si>
  <si>
    <t>Entrepreneur View WC Analysis</t>
  </si>
  <si>
    <r>
      <rPr>
        <b val="1"/>
        <sz val="11"/>
        <color indexed="22"/>
        <rFont val="Calibri"/>
      </rPr>
      <t xml:space="preserve"> PROJECTED GROWTH &amp; CHANGE IN TERMS</t>
    </r>
    <r>
      <rPr>
        <b val="1"/>
        <sz val="11"/>
        <color indexed="8"/>
        <rFont val="Calibri"/>
      </rPr>
      <t xml:space="preserve"> </t>
    </r>
    <r>
      <rPr>
        <b val="1"/>
        <sz val="11"/>
        <color indexed="8"/>
        <rFont val="Calibri"/>
      </rPr>
      <t>Entrepreneur View WC Analysis</t>
    </r>
  </si>
  <si>
    <t>INV DOH</t>
  </si>
  <si>
    <t>(+) AR DOH</t>
  </si>
  <si>
    <t>WC (CA - CL)</t>
  </si>
  <si>
    <t>(-) AP DOH</t>
  </si>
  <si>
    <t>WC Need - $</t>
  </si>
  <si>
    <t>Cash Conversion Cycle</t>
  </si>
  <si>
    <r>
      <rPr>
        <b val="1"/>
        <sz val="11"/>
        <color indexed="23"/>
        <rFont val="Calibri"/>
      </rPr>
      <t>PROJECTED GROWTH</t>
    </r>
    <r>
      <rPr>
        <b val="1"/>
        <sz val="11"/>
        <color indexed="8"/>
        <rFont val="Calibri"/>
      </rPr>
      <t xml:space="preserve"> Cash Conversion Cycle</t>
    </r>
  </si>
  <si>
    <r>
      <rPr>
        <b val="1"/>
        <sz val="11"/>
        <color indexed="21"/>
        <rFont val="Calibri"/>
      </rPr>
      <t xml:space="preserve">CHANGE IN TERMS </t>
    </r>
    <r>
      <rPr>
        <b val="1"/>
        <sz val="11"/>
        <color indexed="8"/>
        <rFont val="Calibri"/>
      </rPr>
      <t>Cash Conversion Cycle</t>
    </r>
  </si>
  <si>
    <t>AR DOH</t>
  </si>
  <si>
    <t>PROJECTED INCOME STATEMENT</t>
  </si>
  <si>
    <t>YOY Growth</t>
  </si>
  <si>
    <t>AP DOH</t>
  </si>
  <si>
    <r>
      <rPr>
        <b val="1"/>
        <sz val="11"/>
        <color indexed="23"/>
        <rFont val="Calibri"/>
      </rPr>
      <t>PROJECTED GROWTH</t>
    </r>
    <r>
      <rPr>
        <b val="1"/>
        <sz val="11"/>
        <color indexed="8"/>
        <rFont val="Calibri"/>
      </rPr>
      <t xml:space="preserve"> Entrepreneur View WC Analysis</t>
    </r>
  </si>
  <si>
    <r>
      <rPr>
        <b val="1"/>
        <sz val="11"/>
        <color indexed="21"/>
        <rFont val="Calibri"/>
      </rPr>
      <t>CHANGE IN TERMS</t>
    </r>
    <r>
      <rPr>
        <b val="1"/>
        <sz val="11"/>
        <color indexed="8"/>
        <rFont val="Calibri"/>
      </rPr>
      <t xml:space="preserve"> </t>
    </r>
    <r>
      <rPr>
        <b val="1"/>
        <sz val="11"/>
        <color indexed="8"/>
        <rFont val="Calibri"/>
      </rPr>
      <t>Entrepreneur View WC Analysis</t>
    </r>
  </si>
  <si>
    <t>Growth &amp; Management Decisions Impact on WC - Notes (E3)</t>
  </si>
  <si>
    <t>Current Ratio</t>
  </si>
  <si>
    <t>Current Assets : Current ___________________</t>
  </si>
  <si>
    <t>Working Capital: Current Assets - Current Liabilities</t>
  </si>
  <si>
    <t>To calculate needed WC in order to keep CR the same</t>
  </si>
  <si>
    <t>1. Current $ of Working Capital is _______________</t>
  </si>
  <si>
    <t>2. % of growth projected is ________________</t>
  </si>
  <si>
    <t>3. Multiply Current $ of WC x (1+ % of growth projected) = Amount of WC After Growth</t>
  </si>
  <si>
    <t xml:space="preserve">4. Determine Increase of WC  by subtracting Current $ of WC from Amount of WC After Growth  </t>
  </si>
  <si>
    <t>Notes:</t>
  </si>
  <si>
    <t>Table 1</t>
  </si>
  <si>
    <t>Having enough working capital is essential to all businesses, no matter the size, industry, or stage of growth. I once heard of a company that had explosive growth because one of their promotional videos went viral and demand for their product skyrocketed. Many entrepreneurs would love to have this problem, but this company did not pay attention to their working capital cycle and they were out of business 6 months later. Unfortunately, the tale gets even worse as the owners ended up declaring bankruptcy and getting a divorce.</t>
  </si>
  <si>
    <t>I dont say this story to be a downer, but to underscore the importance of knowing this critical factor in your business.</t>
  </si>
  <si>
    <t xml:space="preserve">So how much WC is enough? </t>
  </si>
  <si>
    <t>1st off,  I want to make sure that when we talk about WC, we do not include all the cash on your BS. WC is the fuel that drives the cash producing engine. But all entrepreneurs need to have 3-6 months worth of cash for strategic reserve. This is your rainy day fund in case of something unexpected (like another pandemic, oil crisis, or snowmagedon that makes even the southern tip of Texas freeze up like a popsicle).</t>
  </si>
  <si>
    <t>2 good measurements that I have seen are the Current Ratio greater than or equal to 2. Again this is the amount of your current assets (cash, AR, inventory) compared to your current liabilities (primarily AP, but can include other things). But a word of warning - based upon the type of inventory (how fast it takes to convert to cash) or the terms of your AR [especially compared to your AP terms], even a 2.0 or greater Current ratio may not be enough.</t>
  </si>
  <si>
    <t>This sounds great, but for companies that dont have AR or AP this is a little pointless. So in those instances, I would recommend that you have 2 months worth of total operational spend as your WC.</t>
  </si>
  <si>
    <t>Before we go into the sources of WC, I want to make sure that you have received the WC Notebook that was designed to help you retain the highlites of each of the last 4 discussions and it includes all of the worksheets/ templates that I used in our discussion. There is even a bonus tab that helps you analyze your WCC and WCN over a 12 month cycle.</t>
  </si>
  <si>
    <t>At the beginning of your company, WC is most often injected into the company in the form of start up cash. This can be cash from a start up loan or cash from an owner/ investor. This is the 1st source of WC.</t>
  </si>
  <si>
    <t>As you company uses that cash to deliver goods and/ or services it (hopefully) makes a profit. That profit (if it is kept in the business) is what is called retained earnings, or owners equity. This is the 2nd source of WC, from the profits of the business that are kept in the business.</t>
  </si>
  <si>
    <t>Something that many entrepreneurs dont think about that impacts WC is distributions. When some of the profits are distributed to the owners (and I am not saying that they dont deserve it) then the retaining earnings goes down. Obviously this takes cash out of the company so WC capacity is decreased. Additionally it makes the company more leverages (or the ratio between equity and liabilities). Leverage is a quick indicator of the financial flexility of a company (go to FF episode ____ to learn more) and a higher leverage company may note be able to access debt to support their WCN.</t>
  </si>
  <si>
    <t>Speaking of debt, many entrepreneurs turn to debt as a source of WC to support their growth or to help them sustain their company during short term WC need. Now for someone that spends a disproportionate amount of his time looking at the ability of companies to take on debt, debt is not always the best thing. Remember, debt is like fire - it will cook your steak or burn your house down. But the most common debt vehicle to used for this purpose is a line of credit or something that you can borrow up to a certain limit, you typically only pay interest each month (based upon how much you have borrowed) and then when you pay it back - it becomes available to you.</t>
  </si>
  <si>
    <t>While not as common, some entrepreneurs also take on term debt for slugs of WC. These are not as common because by the very nature of the request, the purpose of the funds will be to purchase short term assest (or pay for growth). As such, there is limited long-term collateral value. As a result, these types of loans tend to be very short (5 years or less); backed by the SBA; or both. Some banks may also require that additional collateral be pledged (maybe a 2nd D/T on real estate, brokerage accounts, etc) to lower their risk. Every bank is different in their appetite for this type of lending - so be sure to talk with your banker about this option.</t>
  </si>
  <si>
    <t>As a LOC is a more common vehicle for supporting WCN, let’s chat a bit about the important characteristics of a LOC:</t>
  </si>
  <si>
    <r>
      <rPr>
        <sz val="11"/>
        <color indexed="8"/>
        <rFont val="Helvetica Neue"/>
      </rPr>
      <t>Size of the LOC. If you can’t demonstrate the WCN, then it may be a struggle to get a LOC. Now you may be able to secure a smaller LOC (under $50k) based upon your cashflow and character, but the larger you get - the deeper the analysis you will come under. So knowing your WCC and WCN are critical. Now one thing to say is that most often you banker doesn’t ask for monthly statements so that they can see the true WCN throughout the year. But it is critical that you provide them with this data - especially if you are a seasonal business. Corned Beef Example.</t>
    </r>
  </si>
  <si>
    <r>
      <rPr>
        <sz val="11"/>
        <color indexed="8"/>
        <rFont val="Helvetica Neue"/>
      </rPr>
      <t xml:space="preserve">A LOC must revolve. </t>
    </r>
  </si>
  <si>
    <r>
      <rPr>
        <sz val="11"/>
        <color indexed="8"/>
        <rFont val="Helvetica Neue"/>
      </rPr>
      <t xml:space="preserve">If it doesn’t it is permanent WC and will be termed out. </t>
    </r>
  </si>
  <si>
    <r>
      <rPr>
        <sz val="11"/>
        <color indexed="8"/>
        <rFont val="Helvetica Neue"/>
      </rPr>
      <t>Permant WC also decreases your Financial Flexibility</t>
    </r>
  </si>
  <si>
    <r>
      <rPr>
        <sz val="11"/>
        <color indexed="8"/>
        <rFont val="Helvetica Neue"/>
      </rPr>
      <t>You may never have a rest period (but some LOC require it)</t>
    </r>
  </si>
  <si>
    <r>
      <rPr>
        <sz val="11"/>
        <color indexed="8"/>
        <rFont val="Helvetica Neue"/>
      </rPr>
      <t>What is a rest period</t>
    </r>
  </si>
  <si>
    <r>
      <rPr>
        <sz val="11"/>
        <color indexed="8"/>
        <rFont val="Helvetica Neue"/>
      </rPr>
      <t>It is important to revolve</t>
    </r>
  </si>
  <si>
    <r>
      <rPr>
        <sz val="11"/>
        <color indexed="8"/>
        <rFont val="Helvetica Neue"/>
      </rPr>
      <t xml:space="preserve">Typically secured by a blanket lien on AR, Inventory, and sometimes equipment. </t>
    </r>
  </si>
  <si>
    <r>
      <rPr>
        <sz val="11"/>
        <color indexed="8"/>
        <rFont val="Helvetica Neue"/>
      </rPr>
      <t xml:space="preserve">Think about what the LOC us used for, financing the WCC or turning cash to inventory to AR to cash. But if the business is lumpy (or the need is for growth) you may be required to pledge other assets.  </t>
    </r>
  </si>
  <si>
    <r>
      <rPr>
        <sz val="11"/>
        <color indexed="8"/>
        <rFont val="Helvetica Neue"/>
      </rPr>
      <t>AR</t>
    </r>
  </si>
  <si>
    <r>
      <rPr>
        <sz val="11"/>
        <color indexed="8"/>
        <rFont val="Helvetica Neue"/>
      </rPr>
      <t>Concentration Limits</t>
    </r>
  </si>
  <si>
    <r>
      <rPr>
        <sz val="11"/>
        <color indexed="8"/>
        <rFont val="Helvetica Neue"/>
      </rPr>
      <t>Aging limits (keep AR from date of invoice)</t>
    </r>
  </si>
  <si>
    <r>
      <rPr>
        <sz val="11"/>
        <color indexed="8"/>
        <rFont val="Helvetica Neue"/>
      </rPr>
      <t>Cross Aged</t>
    </r>
  </si>
  <si>
    <r>
      <rPr>
        <sz val="11"/>
        <color indexed="8"/>
        <rFont val="Helvetica Neue"/>
      </rPr>
      <t>Inter company (no go)</t>
    </r>
  </si>
  <si>
    <r>
      <rPr>
        <sz val="11"/>
        <color indexed="8"/>
        <rFont val="Helvetica Neue"/>
      </rPr>
      <t>Contras / Add backs / Returns</t>
    </r>
  </si>
  <si>
    <r>
      <rPr>
        <sz val="11"/>
        <color indexed="8"/>
        <rFont val="Helvetica Neue"/>
      </rPr>
      <t>Foreign Receivables / AR Insurance</t>
    </r>
  </si>
  <si>
    <t xml:space="preserve">January </t>
  </si>
  <si>
    <t>February</t>
  </si>
  <si>
    <t>March</t>
  </si>
  <si>
    <t>April</t>
  </si>
  <si>
    <t>May</t>
  </si>
  <si>
    <t>June</t>
  </si>
  <si>
    <t>July</t>
  </si>
  <si>
    <t>August</t>
  </si>
  <si>
    <t>September</t>
  </si>
  <si>
    <t>October</t>
  </si>
  <si>
    <t>November</t>
  </si>
  <si>
    <t>December</t>
  </si>
  <si>
    <t>Cash Collection Cycle</t>
  </si>
  <si>
    <t>Entrepreneur’s View Working Capital Analysis</t>
  </si>
  <si>
    <t>EV WC Analysis</t>
  </si>
</sst>
</file>

<file path=xl/styles.xml><?xml version="1.0" encoding="utf-8"?>
<styleSheet xmlns="http://schemas.openxmlformats.org/spreadsheetml/2006/main">
  <numFmts count="6">
    <numFmt numFmtId="0" formatCode="General"/>
    <numFmt numFmtId="59" formatCode="&quot;$&quot;#,##0"/>
    <numFmt numFmtId="60" formatCode="&quot; &quot;&quot;$&quot;* #,##0&quot; &quot;;&quot; &quot;&quot;$&quot;* (#,##0);&quot; &quot;&quot;$&quot;* &quot;-&quot;??&quot; &quot;"/>
    <numFmt numFmtId="61" formatCode="0.0"/>
    <numFmt numFmtId="62" formatCode="&quot; &quot;* #,##0.00&quot; &quot;;&quot; &quot;* (#,##0.00);&quot; &quot;* &quot;-&quot;??&quot; &quot;"/>
    <numFmt numFmtId="63" formatCode="&quot;$&quot;#,##0.00"/>
  </numFmts>
  <fonts count="21">
    <font>
      <sz val="11"/>
      <color indexed="8"/>
      <name val="Calibri"/>
    </font>
    <font>
      <sz val="12"/>
      <color indexed="8"/>
      <name val="Helvetica Neue"/>
    </font>
    <font>
      <sz val="14"/>
      <color indexed="8"/>
      <name val="Calibri"/>
    </font>
    <font>
      <sz val="11"/>
      <color indexed="8"/>
      <name val="Arial"/>
    </font>
    <font>
      <u val="single"/>
      <sz val="11"/>
      <color indexed="8"/>
      <name val="Arial"/>
    </font>
    <font>
      <b val="1"/>
      <u val="single"/>
      <sz val="11"/>
      <color indexed="8"/>
      <name val="Calibri"/>
    </font>
    <font>
      <b val="1"/>
      <sz val="11"/>
      <color indexed="8"/>
      <name val="Calibri"/>
    </font>
    <font>
      <b val="1"/>
      <i val="1"/>
      <sz val="11"/>
      <color indexed="8"/>
      <name val="Calibri"/>
    </font>
    <font>
      <sz val="12"/>
      <color indexed="8"/>
      <name val="Arial"/>
    </font>
    <font>
      <b val="1"/>
      <u val="single"/>
      <sz val="11"/>
      <color indexed="19"/>
      <name val="Calibri"/>
    </font>
    <font>
      <sz val="11"/>
      <color indexed="21"/>
      <name val="Calibri"/>
    </font>
    <font>
      <b val="1"/>
      <u val="single"/>
      <sz val="11"/>
      <color indexed="23"/>
      <name val="Calibri"/>
    </font>
    <font>
      <b val="1"/>
      <u val="single"/>
      <sz val="11"/>
      <color indexed="21"/>
      <name val="Calibri"/>
    </font>
    <font>
      <b val="1"/>
      <u val="single"/>
      <sz val="11"/>
      <color indexed="22"/>
      <name val="Calibri"/>
    </font>
    <font>
      <b val="1"/>
      <sz val="11"/>
      <color indexed="23"/>
      <name val="Calibri"/>
    </font>
    <font>
      <b val="1"/>
      <sz val="11"/>
      <color indexed="21"/>
      <name val="Calibri"/>
    </font>
    <font>
      <b val="1"/>
      <sz val="11"/>
      <color indexed="22"/>
      <name val="Calibri"/>
    </font>
    <font>
      <i val="1"/>
      <u val="single"/>
      <sz val="9"/>
      <color indexed="8"/>
      <name val="Calibri"/>
    </font>
    <font>
      <sz val="11"/>
      <color indexed="8"/>
      <name val="Helvetica Neue"/>
    </font>
    <font>
      <b val="1"/>
      <sz val="11"/>
      <color indexed="15"/>
      <name val="Calibri"/>
    </font>
    <font>
      <sz val="18"/>
      <color indexed="8"/>
      <name val="Helvetica Neue"/>
    </font>
  </fonts>
  <fills count="19">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4"/>
        <bgColor auto="1"/>
      </patternFill>
    </fill>
    <fill>
      <patternFill patternType="solid">
        <fgColor indexed="25"/>
        <bgColor auto="1"/>
      </patternFill>
    </fill>
    <fill>
      <patternFill patternType="solid">
        <fgColor indexed="26"/>
        <bgColor auto="1"/>
      </patternFill>
    </fill>
    <fill>
      <patternFill patternType="solid">
        <fgColor indexed="28"/>
        <bgColor auto="1"/>
      </patternFill>
    </fill>
    <fill>
      <patternFill patternType="solid">
        <fgColor indexed="29"/>
        <bgColor auto="1"/>
      </patternFill>
    </fill>
    <fill>
      <patternFill patternType="solid">
        <fgColor indexed="30"/>
        <bgColor auto="1"/>
      </patternFill>
    </fill>
  </fills>
  <borders count="106">
    <border>
      <left/>
      <right/>
      <top/>
      <bottom/>
      <diagonal/>
    </border>
    <border>
      <left style="thin">
        <color indexed="10"/>
      </left>
      <right style="thin">
        <color indexed="10"/>
      </right>
      <top style="thin">
        <color indexed="10"/>
      </top>
      <bottom style="thin">
        <color indexed="11"/>
      </bottom>
      <diagonal/>
    </border>
    <border>
      <left style="thin">
        <color indexed="10"/>
      </left>
      <right style="thin">
        <color indexed="11"/>
      </right>
      <top style="thin">
        <color indexed="11"/>
      </top>
      <bottom style="thin">
        <color indexed="10"/>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0"/>
      </left>
      <right style="thin">
        <color indexed="11"/>
      </right>
      <top style="thin">
        <color indexed="10"/>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1"/>
      </left>
      <right style="thin">
        <color indexed="10"/>
      </right>
      <top style="thin">
        <color indexed="11"/>
      </top>
      <bottom/>
      <diagonal/>
    </border>
    <border>
      <left style="thin">
        <color indexed="11"/>
      </left>
      <right style="thin">
        <color indexed="10"/>
      </right>
      <top/>
      <bottom/>
      <diagonal/>
    </border>
    <border>
      <left style="thin">
        <color indexed="11"/>
      </left>
      <right style="thin">
        <color indexed="10"/>
      </right>
      <top/>
      <bottom style="thin">
        <color indexed="10"/>
      </bottom>
      <diagonal/>
    </border>
    <border>
      <left style="thin">
        <color indexed="14"/>
      </left>
      <right/>
      <top style="thin">
        <color indexed="14"/>
      </top>
      <bottom/>
      <diagonal/>
    </border>
    <border>
      <left/>
      <right/>
      <top style="thin">
        <color indexed="14"/>
      </top>
      <bottom style="thin">
        <color indexed="14"/>
      </bottom>
      <diagonal/>
    </border>
    <border>
      <left/>
      <right/>
      <top style="thin">
        <color indexed="14"/>
      </top>
      <bottom/>
      <diagonal/>
    </border>
    <border>
      <left/>
      <right>
        <color indexed="8"/>
      </right>
      <top style="thin">
        <color indexed="14"/>
      </top>
      <bottom/>
      <diagonal/>
    </border>
    <border>
      <left>
        <color indexed="8"/>
      </left>
      <right>
        <color indexed="8"/>
      </right>
      <top>
        <color indexed="8"/>
      </top>
      <bottom>
        <color indexed="8"/>
      </bottom>
      <diagonal/>
    </border>
    <border>
      <left style="thin">
        <color indexed="14"/>
      </left>
      <right style="thin">
        <color indexed="14"/>
      </right>
      <top/>
      <bottom/>
      <diagonal/>
    </border>
    <border>
      <left/>
      <right/>
      <top/>
      <bottom/>
      <diagonal/>
    </border>
    <border>
      <left/>
      <right/>
      <top/>
      <bottom>
        <color indexed="8"/>
      </bottom>
      <diagonal/>
    </border>
    <border>
      <left/>
      <right>
        <color indexed="8"/>
      </right>
      <top/>
      <bottom/>
      <diagonal/>
    </border>
    <border>
      <left style="thin">
        <color indexed="14"/>
      </left>
      <right/>
      <top/>
      <bottom/>
      <diagonal/>
    </border>
    <border>
      <left>
        <color indexed="8"/>
      </left>
      <right/>
      <top>
        <color indexed="8"/>
      </top>
      <bottom>
        <color indexed="8"/>
      </bottom>
      <diagonal/>
    </border>
    <border>
      <left/>
      <right>
        <color indexed="8"/>
      </right>
      <top>
        <color indexed="8"/>
      </top>
      <bottom>
        <color indexed="8"/>
      </bottom>
      <diagonal/>
    </border>
    <border>
      <left>
        <color indexed="8"/>
      </left>
      <right/>
      <top/>
      <bottom/>
      <diagonal/>
    </border>
    <border>
      <left>
        <color indexed="8"/>
      </left>
      <right/>
      <top>
        <color indexed="8"/>
      </top>
      <bottom/>
      <diagonal/>
    </border>
    <border>
      <left/>
      <right>
        <color indexed="8"/>
      </right>
      <top>
        <color indexed="8"/>
      </top>
      <bottom/>
      <diagonal/>
    </border>
    <border>
      <left/>
      <right/>
      <top/>
      <bottom style="thin">
        <color indexed="8"/>
      </bottom>
      <diagonal/>
    </border>
    <border>
      <left>
        <color indexed="8"/>
      </left>
      <right/>
      <top/>
      <bottom style="medium">
        <color indexed="8"/>
      </bottom>
      <diagonal/>
    </border>
    <border>
      <left/>
      <right>
        <color indexed="8"/>
      </right>
      <top/>
      <bottom style="medium">
        <color indexed="8"/>
      </bottom>
      <diagonal/>
    </border>
    <border>
      <left/>
      <right/>
      <top/>
      <bottom style="medium">
        <color indexed="8"/>
      </bottom>
      <diagonal/>
    </border>
    <border>
      <left/>
      <right/>
      <top style="thin">
        <color indexed="8"/>
      </top>
      <bottom/>
      <diagonal/>
    </border>
    <border>
      <left/>
      <right style="medium">
        <color indexed="8"/>
      </right>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top/>
      <bottom style="thick">
        <color indexed="15"/>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thick">
        <color indexed="15"/>
      </right>
      <top/>
      <bottom/>
      <diagonal/>
    </border>
    <border>
      <left style="thick">
        <color indexed="15"/>
      </left>
      <right style="thick">
        <color indexed="15"/>
      </right>
      <top style="thick">
        <color indexed="15"/>
      </top>
      <bottom style="thick">
        <color indexed="15"/>
      </bottom>
      <diagonal/>
    </border>
    <border>
      <left style="thick">
        <color indexed="15"/>
      </left>
      <right/>
      <top/>
      <bottom/>
      <diagonal/>
    </border>
    <border>
      <left/>
      <right/>
      <top style="thick">
        <color indexed="15"/>
      </top>
      <bottom/>
      <diagonal/>
    </border>
    <border>
      <left style="medium">
        <color indexed="8"/>
      </left>
      <right/>
      <top/>
      <bottom style="medium">
        <color indexed="8"/>
      </bottom>
      <diagonal/>
    </border>
    <border>
      <left/>
      <right style="medium">
        <color indexed="8"/>
      </right>
      <top/>
      <bottom style="medium">
        <color indexed="8"/>
      </bottom>
      <diagonal/>
    </border>
    <border>
      <left>
        <color indexed="8"/>
      </left>
      <right/>
      <top style="medium">
        <color indexed="8"/>
      </top>
      <bottom>
        <color indexed="8"/>
      </bottom>
      <diagonal/>
    </border>
    <border>
      <left/>
      <right>
        <color indexed="8"/>
      </right>
      <top style="medium">
        <color indexed="8"/>
      </top>
      <bottom>
        <color indexed="8"/>
      </bottom>
      <diagonal/>
    </border>
    <border>
      <left>
        <color indexed="8"/>
      </left>
      <right>
        <color indexed="8"/>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color indexed="8"/>
      </right>
      <top/>
      <bottom/>
      <diagonal/>
    </border>
    <border>
      <left/>
      <right/>
      <top>
        <color indexed="8"/>
      </top>
      <bottom/>
      <diagonal/>
    </border>
    <border>
      <left>
        <color indexed="8"/>
      </left>
      <right style="medium">
        <color indexed="8"/>
      </right>
      <top/>
      <bottom/>
      <diagonal/>
    </border>
    <border>
      <left/>
      <right style="thin">
        <color indexed="14"/>
      </right>
      <top>
        <color indexed="8"/>
      </top>
      <bottom/>
      <diagonal/>
    </border>
    <border>
      <left/>
      <right style="thin">
        <color indexed="14"/>
      </right>
      <top/>
      <bottom/>
      <diagonal/>
    </border>
    <border>
      <left style="thin">
        <color indexed="14"/>
      </left>
      <right/>
      <top/>
      <bottom style="thin">
        <color indexed="14"/>
      </bottom>
      <diagonal/>
    </border>
    <border>
      <left/>
      <right/>
      <top/>
      <bottom style="thin">
        <color indexed="14"/>
      </bottom>
      <diagonal/>
    </border>
    <border>
      <left/>
      <right style="thin">
        <color indexed="14"/>
      </right>
      <top/>
      <bottom style="thin">
        <color indexed="14"/>
      </bottom>
      <diagonal/>
    </border>
    <border>
      <left/>
      <right style="thin">
        <color indexed="14"/>
      </right>
      <top style="thin">
        <color indexed="14"/>
      </top>
      <bottom/>
      <diagonal/>
    </border>
    <border>
      <left/>
      <right style="thin">
        <color indexed="14"/>
      </right>
      <top/>
      <bottom style="medium">
        <color indexed="8"/>
      </bottom>
      <diagonal/>
    </border>
    <border>
      <left/>
      <right>
        <color indexed="8"/>
      </right>
      <top/>
      <bottom style="thick">
        <color indexed="15"/>
      </bottom>
      <diagonal/>
    </border>
    <border>
      <left style="thick">
        <color indexed="15"/>
      </left>
      <right>
        <color indexed="8"/>
      </right>
      <top style="thick">
        <color indexed="15"/>
      </top>
      <bottom style="thick">
        <color indexed="15"/>
      </bottom>
      <diagonal/>
    </border>
    <border>
      <left/>
      <right>
        <color indexed="8"/>
      </right>
      <top style="thick">
        <color indexed="15"/>
      </top>
      <bottom/>
      <diagonal/>
    </border>
    <border>
      <left>
        <color indexed="8"/>
      </left>
      <right/>
      <top style="medium">
        <color indexed="8"/>
      </top>
      <bottom style="medium">
        <color indexed="8"/>
      </bottom>
      <diagonal/>
    </border>
    <border>
      <left/>
      <right>
        <color indexed="8"/>
      </right>
      <top style="medium">
        <color indexed="8"/>
      </top>
      <bottom style="medium">
        <color indexed="8"/>
      </bottom>
      <diagonal/>
    </border>
    <border>
      <left style="medium">
        <color indexed="8"/>
      </left>
      <right/>
      <top/>
      <bottom style="hair">
        <color indexed="8"/>
      </bottom>
      <diagonal/>
    </border>
    <border>
      <left/>
      <right style="medium">
        <color indexed="8"/>
      </right>
      <top/>
      <bottom style="hair">
        <color indexed="8"/>
      </bottom>
      <diagonal/>
    </border>
    <border>
      <left style="medium">
        <color indexed="8"/>
      </left>
      <right/>
      <top style="hair">
        <color indexed="8"/>
      </top>
      <bottom/>
      <diagonal/>
    </border>
    <border>
      <left/>
      <right style="medium">
        <color indexed="8"/>
      </right>
      <top style="hair">
        <color indexed="8"/>
      </top>
      <bottom/>
      <diagonal/>
    </border>
    <border>
      <left/>
      <right/>
      <top style="medium">
        <color indexed="8"/>
      </top>
      <bottom/>
      <diagonal/>
    </border>
    <border>
      <left/>
      <right style="thin">
        <color indexed="14"/>
      </right>
      <top style="medium">
        <color indexed="8"/>
      </top>
      <bottom/>
      <diagonal/>
    </border>
    <border>
      <left/>
      <right style="thin">
        <color indexed="14"/>
      </right>
      <top/>
      <bottom>
        <color indexed="8"/>
      </bottom>
      <diagonal/>
    </border>
    <border>
      <left>
        <color indexed="8"/>
      </left>
      <right>
        <color indexed="8"/>
      </right>
      <top>
        <color indexed="8"/>
      </top>
      <bottom style="medium">
        <color indexed="8"/>
      </bottom>
      <diagonal/>
    </border>
    <border>
      <left style="thin">
        <color indexed="8"/>
      </left>
      <right/>
      <top/>
      <bottom/>
      <diagonal/>
    </border>
    <border>
      <left/>
      <right>
        <color indexed="8"/>
      </right>
      <top/>
      <bottom style="thin">
        <color indexed="8"/>
      </bottom>
      <diagonal/>
    </border>
    <border>
      <left style="thin">
        <color indexed="8"/>
      </left>
      <right>
        <color indexed="8"/>
      </right>
      <top>
        <color indexed="8"/>
      </top>
      <bottom>
        <color indexed="8"/>
      </bottom>
      <diagonal/>
    </border>
    <border>
      <left/>
      <right style="thin">
        <color indexed="8"/>
      </right>
      <top/>
      <bottom style="thin">
        <color indexed="8"/>
      </bottom>
      <diagonal/>
    </border>
    <border>
      <left/>
      <right>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medium">
        <color indexed="8"/>
      </left>
      <right style="medium">
        <color indexed="8"/>
      </right>
      <top/>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8"/>
      </left>
      <right/>
      <top style="thin">
        <color indexed="8"/>
      </top>
      <bottom/>
      <diagonal/>
    </border>
    <border>
      <left/>
      <right style="medium">
        <color indexed="8"/>
      </right>
      <top style="thin">
        <color indexed="8"/>
      </top>
      <bottom/>
      <diagonal/>
    </border>
    <border>
      <left/>
      <right/>
      <top style="medium">
        <color indexed="8"/>
      </top>
      <bottom style="medium">
        <color indexed="8"/>
      </bottom>
      <diagonal/>
    </border>
    <border>
      <left/>
      <right/>
      <top style="medium">
        <color indexed="8"/>
      </top>
      <bottom>
        <color indexed="8"/>
      </bottom>
      <diagonal/>
    </border>
    <border>
      <left/>
      <right/>
      <top/>
      <bottom style="thin">
        <color indexed="27"/>
      </bottom>
      <diagonal/>
    </border>
    <border>
      <left style="thin">
        <color indexed="8"/>
      </left>
      <right style="thin">
        <color indexed="27"/>
      </right>
      <top style="thin">
        <color indexed="27"/>
      </top>
      <bottom style="thin">
        <color indexed="27"/>
      </bottom>
      <diagonal/>
    </border>
    <border>
      <left style="thin">
        <color indexed="27"/>
      </left>
      <right/>
      <top/>
      <bottom/>
      <diagonal/>
    </border>
    <border>
      <left/>
      <right style="thin">
        <color indexed="8"/>
      </right>
      <top style="thin">
        <color indexed="8"/>
      </top>
      <bottom/>
      <diagonal/>
    </border>
    <border>
      <left style="thin">
        <color indexed="8"/>
      </left>
      <right style="thin">
        <color indexed="27"/>
      </right>
      <top style="thin">
        <color indexed="8"/>
      </top>
      <bottom style="thin">
        <color indexed="8"/>
      </bottom>
      <diagonal/>
    </border>
    <border>
      <left style="thin">
        <color indexed="27"/>
      </left>
      <right style="thin">
        <color indexed="27"/>
      </right>
      <top style="thin">
        <color indexed="27"/>
      </top>
      <bottom style="thin">
        <color indexed="27"/>
      </bottom>
      <diagonal/>
    </border>
    <border>
      <left/>
      <right style="thin">
        <color indexed="27"/>
      </right>
      <top style="thin">
        <color indexed="8"/>
      </top>
      <bottom/>
      <diagonal/>
    </border>
    <border>
      <left/>
      <right/>
      <top style="thin">
        <color indexed="27"/>
      </top>
      <bottom style="thin">
        <color indexed="27"/>
      </bottom>
      <diagonal/>
    </border>
    <border>
      <left/>
      <right style="thin">
        <color indexed="27"/>
      </right>
      <top/>
      <bottom/>
      <diagonal/>
    </border>
    <border>
      <left/>
      <right/>
      <top style="thin">
        <color indexed="27"/>
      </top>
      <bottom/>
      <diagonal/>
    </border>
    <border>
      <left style="thin">
        <color indexed="14"/>
      </left>
      <right/>
      <top/>
      <bottom style="thin">
        <color indexed="8"/>
      </bottom>
      <diagonal/>
    </border>
    <border>
      <left style="thin">
        <color indexed="14"/>
      </left>
      <right/>
      <top style="thin">
        <color indexed="8"/>
      </top>
      <bottom style="thin">
        <color indexed="8"/>
      </bottom>
      <diagonal/>
    </border>
    <border>
      <left style="thin">
        <color indexed="14"/>
      </left>
      <right/>
      <top style="thin">
        <color indexed="8"/>
      </top>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14"/>
      </left>
      <right/>
      <top style="medium">
        <color indexed="8"/>
      </top>
      <bottom/>
      <diagonal/>
    </border>
  </borders>
  <cellStyleXfs count="1">
    <xf numFmtId="0" fontId="0" applyNumberFormat="0" applyFont="1" applyFill="0" applyBorder="0" applyAlignment="1" applyProtection="0">
      <alignment vertical="bottom"/>
    </xf>
  </cellStyleXfs>
  <cellXfs count="316">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0" fontId="0" fillId="2" borderId="1" applyNumberFormat="0" applyFont="1" applyFill="1" applyBorder="1" applyAlignment="1" applyProtection="0">
      <alignment vertical="bottom"/>
    </xf>
    <xf numFmtId="0" fontId="0" fillId="3" borderId="2" applyNumberFormat="0" applyFont="1" applyFill="1" applyBorder="1" applyAlignment="1" applyProtection="0">
      <alignment vertical="bottom"/>
    </xf>
    <xf numFmtId="0" fontId="0" borderId="3" applyNumberFormat="0" applyFont="1" applyFill="0" applyBorder="1" applyAlignment="1" applyProtection="0">
      <alignment vertical="bottom"/>
    </xf>
    <xf numFmtId="0" fontId="0" borderId="4" applyNumberFormat="0" applyFont="1" applyFill="0" applyBorder="1" applyAlignment="1" applyProtection="0">
      <alignment vertical="bottom"/>
    </xf>
    <xf numFmtId="0" fontId="0" fillId="3" borderId="5" applyNumberFormat="0" applyFont="1" applyFill="1" applyBorder="1" applyAlignment="1" applyProtection="0">
      <alignment vertical="bottom"/>
    </xf>
    <xf numFmtId="0" fontId="0" borderId="6" applyNumberFormat="0" applyFont="1" applyFill="0" applyBorder="1" applyAlignment="1" applyProtection="0">
      <alignment vertical="bottom"/>
    </xf>
    <xf numFmtId="0" fontId="0" borderId="7" applyNumberFormat="0" applyFont="1" applyFill="0" applyBorder="1" applyAlignment="1" applyProtection="0">
      <alignment vertical="bottom"/>
    </xf>
    <xf numFmtId="0" fontId="0" applyNumberFormat="1" applyFont="1" applyFill="0" applyBorder="0" applyAlignment="1" applyProtection="0">
      <alignment vertical="bottom"/>
    </xf>
    <xf numFmtId="0" fontId="2" applyNumberFormat="0" applyFont="1" applyFill="0" applyBorder="0" applyAlignment="1" applyProtection="0">
      <alignment horizontal="center" vertical="center"/>
    </xf>
    <xf numFmtId="0" fontId="3" borderId="1" applyNumberFormat="0" applyFont="1" applyFill="0" applyBorder="1" applyAlignment="1" applyProtection="0">
      <alignment vertical="bottom"/>
    </xf>
    <xf numFmtId="49" fontId="3" borderId="2" applyNumberFormat="1" applyFont="1" applyFill="0" applyBorder="1" applyAlignment="1" applyProtection="0">
      <alignment vertical="bottom" wrapText="1"/>
    </xf>
    <xf numFmtId="0" fontId="3" borderId="8" applyNumberFormat="0" applyFont="1" applyFill="0" applyBorder="1" applyAlignment="1" applyProtection="0">
      <alignment vertical="bottom" wrapText="1"/>
    </xf>
    <xf numFmtId="0" fontId="3" borderId="5" applyNumberFormat="0" applyFont="1" applyFill="0" applyBorder="1" applyAlignment="1" applyProtection="0">
      <alignment vertical="bottom" wrapText="1"/>
    </xf>
    <xf numFmtId="0" fontId="3" borderId="9" applyNumberFormat="0" applyFont="1" applyFill="0" applyBorder="1" applyAlignment="1" applyProtection="0">
      <alignment vertical="bottom" wrapText="1"/>
    </xf>
    <xf numFmtId="49" fontId="3" borderId="5" applyNumberFormat="1" applyFont="1" applyFill="0" applyBorder="1" applyAlignment="1" applyProtection="0">
      <alignment vertical="bottom" wrapText="1"/>
    </xf>
    <xf numFmtId="49" fontId="4" borderId="5" applyNumberFormat="1" applyFont="1" applyFill="0" applyBorder="1" applyAlignment="1" applyProtection="0">
      <alignment vertical="bottom" wrapText="1"/>
    </xf>
    <xf numFmtId="0" fontId="3" borderId="10" applyNumberFormat="0" applyFont="1" applyFill="0" applyBorder="1" applyAlignment="1" applyProtection="0">
      <alignment vertical="bottom" wrapText="1"/>
    </xf>
    <xf numFmtId="0" fontId="0" applyNumberFormat="1" applyFont="1" applyFill="0" applyBorder="0" applyAlignment="1" applyProtection="0">
      <alignment vertical="bottom"/>
    </xf>
    <xf numFmtId="0" fontId="0" fillId="4" borderId="11" applyNumberFormat="0" applyFont="1" applyFill="1" applyBorder="1" applyAlignment="1" applyProtection="0">
      <alignment vertical="bottom"/>
    </xf>
    <xf numFmtId="0" fontId="0" fillId="4" borderId="12" applyNumberFormat="0" applyFont="1" applyFill="1" applyBorder="1" applyAlignment="1" applyProtection="0">
      <alignment vertical="bottom"/>
    </xf>
    <xf numFmtId="0" fontId="0" fillId="4" borderId="13" applyNumberFormat="0" applyFont="1" applyFill="1" applyBorder="1" applyAlignment="1" applyProtection="0">
      <alignment vertical="bottom"/>
    </xf>
    <xf numFmtId="0" fontId="0" fillId="5" borderId="13" applyNumberFormat="0" applyFont="1" applyFill="1" applyBorder="1" applyAlignment="1" applyProtection="0">
      <alignment vertical="bottom"/>
    </xf>
    <xf numFmtId="0" fontId="0" fillId="6" borderId="13" applyNumberFormat="0" applyFont="1" applyFill="1" applyBorder="1" applyAlignment="1" applyProtection="0">
      <alignment vertical="bottom"/>
    </xf>
    <xf numFmtId="0" fontId="0" fillId="5" borderId="14" applyNumberFormat="0" applyFont="1" applyFill="1" applyBorder="1" applyAlignment="1" applyProtection="0">
      <alignment vertical="bottom"/>
    </xf>
    <xf numFmtId="0" fontId="0" borderId="15" applyNumberFormat="0" applyFont="1" applyFill="0" applyBorder="1" applyAlignment="1" applyProtection="0">
      <alignment vertical="bottom"/>
    </xf>
    <xf numFmtId="59" fontId="0" fillId="4" borderId="16" applyNumberFormat="1" applyFont="1" applyFill="1" applyBorder="1" applyAlignment="1" applyProtection="0">
      <alignment vertical="bottom"/>
    </xf>
    <xf numFmtId="49" fontId="5" fillId="5" borderId="11" applyNumberFormat="1" applyFont="1" applyFill="1" applyBorder="1" applyAlignment="1" applyProtection="0">
      <alignment horizontal="center" vertical="bottom"/>
    </xf>
    <xf numFmtId="59" fontId="0" fillId="4" borderId="17" applyNumberFormat="1" applyFont="1" applyFill="1" applyBorder="1" applyAlignment="1" applyProtection="0">
      <alignment vertical="bottom"/>
    </xf>
    <xf numFmtId="59" fontId="0" fillId="5" borderId="17" applyNumberFormat="1" applyFont="1" applyFill="1" applyBorder="1" applyAlignment="1" applyProtection="0">
      <alignment vertical="bottom"/>
    </xf>
    <xf numFmtId="0" fontId="0" fillId="5" borderId="18" applyNumberFormat="0" applyFont="1" applyFill="1" applyBorder="1" applyAlignment="1" applyProtection="0">
      <alignment vertical="bottom"/>
    </xf>
    <xf numFmtId="0" fontId="0" fillId="5" borderId="17" applyNumberFormat="0" applyFont="1" applyFill="1" applyBorder="1" applyAlignment="1" applyProtection="0">
      <alignment vertical="bottom"/>
    </xf>
    <xf numFmtId="0" fontId="0" fillId="6" borderId="17" applyNumberFormat="0" applyFont="1" applyFill="1" applyBorder="1" applyAlignment="1" applyProtection="0">
      <alignment vertical="bottom"/>
    </xf>
    <xf numFmtId="49" fontId="5" fillId="5" borderId="17" applyNumberFormat="1" applyFont="1" applyFill="1" applyBorder="1" applyAlignment="1" applyProtection="0">
      <alignment horizontal="center" vertical="bottom"/>
    </xf>
    <xf numFmtId="0" fontId="0" fillId="5" borderId="19" applyNumberFormat="0" applyFont="1" applyFill="1" applyBorder="1" applyAlignment="1" applyProtection="0">
      <alignment vertical="bottom"/>
    </xf>
    <xf numFmtId="49" fontId="5" borderId="15" applyNumberFormat="1" applyFont="1" applyFill="0" applyBorder="1" applyAlignment="1" applyProtection="0">
      <alignment horizontal="center" vertical="bottom"/>
    </xf>
    <xf numFmtId="0" fontId="0" fillId="5" borderId="15" applyNumberFormat="0" applyFont="1" applyFill="1" applyBorder="1" applyAlignment="1" applyProtection="0">
      <alignment vertical="bottom"/>
    </xf>
    <xf numFmtId="49" fontId="5" fillId="5" borderId="20" applyNumberFormat="1" applyFont="1" applyFill="1" applyBorder="1" applyAlignment="1" applyProtection="0">
      <alignment horizontal="center" vertical="bottom"/>
    </xf>
    <xf numFmtId="59" fontId="0" fillId="5" borderId="19" applyNumberFormat="1" applyFont="1" applyFill="1" applyBorder="1" applyAlignment="1" applyProtection="0">
      <alignment vertical="bottom"/>
    </xf>
    <xf numFmtId="0" fontId="6" fillId="5" borderId="21" applyNumberFormat="0" applyFont="1" applyFill="1" applyBorder="1" applyAlignment="1" applyProtection="0">
      <alignment horizontal="center" vertical="bottom"/>
    </xf>
    <xf numFmtId="0" fontId="6" fillId="5" borderId="22" applyNumberFormat="0" applyFont="1" applyFill="1" applyBorder="1" applyAlignment="1" applyProtection="0">
      <alignment horizontal="center" vertical="bottom"/>
    </xf>
    <xf numFmtId="0" fontId="0" fillId="5" borderId="23" applyNumberFormat="0" applyFont="1" applyFill="1" applyBorder="1" applyAlignment="1" applyProtection="0">
      <alignment vertical="bottom"/>
    </xf>
    <xf numFmtId="0" fontId="5" fillId="5" borderId="20" applyNumberFormat="0" applyFont="1" applyFill="1" applyBorder="1" applyAlignment="1" applyProtection="0">
      <alignment horizontal="center" vertical="bottom"/>
    </xf>
    <xf numFmtId="60" fontId="0" fillId="4" borderId="17" applyNumberFormat="1" applyFont="1" applyFill="1" applyBorder="1" applyAlignment="1" applyProtection="0">
      <alignment vertical="bottom"/>
    </xf>
    <xf numFmtId="0" fontId="5" fillId="5" borderId="17" applyNumberFormat="0" applyFont="1" applyFill="1" applyBorder="1" applyAlignment="1" applyProtection="0">
      <alignment horizontal="center" vertical="bottom"/>
    </xf>
    <xf numFmtId="49" fontId="0" fillId="5" borderId="24" applyNumberFormat="1" applyFont="1" applyFill="1" applyBorder="1" applyAlignment="1" applyProtection="0">
      <alignment vertical="bottom"/>
    </xf>
    <xf numFmtId="59" fontId="0" fillId="5" borderId="25" applyNumberFormat="1" applyFont="1" applyFill="1" applyBorder="1" applyAlignment="1" applyProtection="0">
      <alignment vertical="bottom"/>
    </xf>
    <xf numFmtId="60" fontId="0" fillId="6" borderId="17" applyNumberFormat="1" applyFont="1" applyFill="1" applyBorder="1" applyAlignment="1" applyProtection="0">
      <alignment vertical="bottom"/>
    </xf>
    <xf numFmtId="0" fontId="5" borderId="15" applyNumberFormat="0" applyFont="1" applyFill="0" applyBorder="1" applyAlignment="1" applyProtection="0">
      <alignment horizontal="center" vertical="bottom"/>
    </xf>
    <xf numFmtId="60" fontId="0" borderId="15" applyNumberFormat="1" applyFont="1" applyFill="0" applyBorder="1" applyAlignment="1" applyProtection="0">
      <alignment vertical="bottom"/>
    </xf>
    <xf numFmtId="60" fontId="5" fillId="5" borderId="17" applyNumberFormat="1" applyFont="1" applyFill="1" applyBorder="1" applyAlignment="1" applyProtection="0">
      <alignment horizontal="center" vertical="bottom"/>
    </xf>
    <xf numFmtId="49" fontId="0" fillId="5" borderId="23" applyNumberFormat="1" applyFont="1" applyFill="1" applyBorder="1" applyAlignment="1" applyProtection="0">
      <alignment vertical="bottom"/>
    </xf>
    <xf numFmtId="0" fontId="5" fillId="5" borderId="15" applyNumberFormat="0" applyFont="1" applyFill="1" applyBorder="1" applyAlignment="1" applyProtection="0">
      <alignment horizontal="center" vertical="bottom"/>
    </xf>
    <xf numFmtId="60" fontId="5" fillId="5" borderId="15" applyNumberFormat="1" applyFont="1" applyFill="1" applyBorder="1" applyAlignment="1" applyProtection="0">
      <alignment horizontal="center" vertical="bottom"/>
    </xf>
    <xf numFmtId="49" fontId="7" fillId="5" borderId="20" applyNumberFormat="1" applyFont="1" applyFill="1" applyBorder="1" applyAlignment="1" applyProtection="0">
      <alignment vertical="bottom"/>
    </xf>
    <xf numFmtId="0" fontId="7" fillId="5" borderId="17" applyNumberFormat="0" applyFont="1" applyFill="1" applyBorder="1" applyAlignment="1" applyProtection="0">
      <alignment vertical="bottom"/>
    </xf>
    <xf numFmtId="49" fontId="0" fillId="5" borderId="17" applyNumberFormat="1" applyFont="1" applyFill="1" applyBorder="1" applyAlignment="1" applyProtection="0">
      <alignment vertical="bottom"/>
    </xf>
    <xf numFmtId="61" fontId="0" fillId="5" borderId="19" applyNumberFormat="1" applyFont="1" applyFill="1" applyBorder="1" applyAlignment="1" applyProtection="0">
      <alignment vertical="bottom"/>
    </xf>
    <xf numFmtId="49" fontId="7" fillId="5" borderId="17" applyNumberFormat="1" applyFont="1" applyFill="1" applyBorder="1" applyAlignment="1" applyProtection="0">
      <alignment vertical="bottom"/>
    </xf>
    <xf numFmtId="59" fontId="0" fillId="6" borderId="17" applyNumberFormat="1" applyFont="1" applyFill="1" applyBorder="1" applyAlignment="1" applyProtection="0">
      <alignment vertical="bottom"/>
    </xf>
    <xf numFmtId="49" fontId="7" borderId="15" applyNumberFormat="1" applyFont="1" applyFill="0" applyBorder="1" applyAlignment="1" applyProtection="0">
      <alignment vertical="bottom"/>
    </xf>
    <xf numFmtId="0" fontId="7" borderId="15" applyNumberFormat="0" applyFont="1" applyFill="0" applyBorder="1" applyAlignment="1" applyProtection="0">
      <alignment vertical="bottom"/>
    </xf>
    <xf numFmtId="59" fontId="0" borderId="15" applyNumberFormat="1" applyFont="1" applyFill="0" applyBorder="1" applyAlignment="1" applyProtection="0">
      <alignment vertical="bottom"/>
    </xf>
    <xf numFmtId="49" fontId="0" borderId="15" applyNumberFormat="1" applyFont="1" applyFill="0" applyBorder="1" applyAlignment="1" applyProtection="0">
      <alignment vertical="bottom"/>
    </xf>
    <xf numFmtId="0" fontId="0" fillId="5" borderId="20" applyNumberFormat="0" applyFont="1" applyFill="1" applyBorder="1" applyAlignment="1" applyProtection="0">
      <alignment vertical="bottom"/>
    </xf>
    <xf numFmtId="49" fontId="0" fillId="5" borderId="26" applyNumberFormat="1" applyFont="1" applyFill="1" applyBorder="1" applyAlignment="1" applyProtection="0">
      <alignment vertical="bottom"/>
    </xf>
    <xf numFmtId="59" fontId="0" fillId="5" borderId="26" applyNumberFormat="1" applyFont="1" applyFill="1" applyBorder="1" applyAlignment="1" applyProtection="0">
      <alignment vertical="bottom"/>
    </xf>
    <xf numFmtId="49" fontId="0" fillId="5" borderId="27" applyNumberFormat="1" applyFont="1" applyFill="1" applyBorder="1" applyAlignment="1" applyProtection="0">
      <alignment vertical="bottom"/>
    </xf>
    <xf numFmtId="59" fontId="0" fillId="5" borderId="28" applyNumberFormat="1" applyFont="1" applyFill="1" applyBorder="1" applyAlignment="1" applyProtection="0">
      <alignment vertical="bottom"/>
    </xf>
    <xf numFmtId="0" fontId="0" fillId="5" borderId="29" applyNumberFormat="0" applyFont="1" applyFill="1" applyBorder="1" applyAlignment="1" applyProtection="0">
      <alignment vertical="bottom"/>
    </xf>
    <xf numFmtId="49" fontId="0" fillId="5" borderId="30" applyNumberFormat="1" applyFont="1" applyFill="1" applyBorder="1" applyAlignment="1" applyProtection="0">
      <alignment vertical="bottom"/>
    </xf>
    <xf numFmtId="59" fontId="0" fillId="5" borderId="30" applyNumberFormat="1" applyFont="1" applyFill="1" applyBorder="1" applyAlignment="1" applyProtection="0">
      <alignment vertical="bottom"/>
    </xf>
    <xf numFmtId="59" fontId="0" fillId="5" borderId="31" applyNumberFormat="1" applyFont="1" applyFill="1" applyBorder="1" applyAlignment="1" applyProtection="0">
      <alignment vertical="bottom"/>
    </xf>
    <xf numFmtId="49" fontId="6" fillId="5" borderId="32" applyNumberFormat="1" applyFont="1" applyFill="1" applyBorder="1" applyAlignment="1" applyProtection="0">
      <alignment horizontal="center" vertical="bottom"/>
    </xf>
    <xf numFmtId="0" fontId="6" fillId="5" borderId="33" applyNumberFormat="0" applyFont="1" applyFill="1" applyBorder="1" applyAlignment="1" applyProtection="0">
      <alignment horizontal="center" vertical="bottom"/>
    </xf>
    <xf numFmtId="0" fontId="6" fillId="5" borderId="34" applyNumberFormat="0" applyFont="1" applyFill="1" applyBorder="1" applyAlignment="1" applyProtection="0">
      <alignment horizontal="center" vertical="bottom"/>
    </xf>
    <xf numFmtId="0" fontId="6" fillId="5" borderId="35" applyNumberFormat="0" applyFont="1" applyFill="1" applyBorder="1" applyAlignment="1" applyProtection="0">
      <alignment horizontal="center" vertical="bottom"/>
    </xf>
    <xf numFmtId="0" fontId="0" fillId="5" borderId="31" applyNumberFormat="0" applyFont="1" applyFill="1" applyBorder="1" applyAlignment="1" applyProtection="0">
      <alignment vertical="bottom"/>
    </xf>
    <xf numFmtId="0" fontId="0" fillId="5" borderId="34" applyNumberFormat="0" applyFont="1" applyFill="1" applyBorder="1" applyAlignment="1" applyProtection="0">
      <alignment vertical="bottom"/>
    </xf>
    <xf numFmtId="0" fontId="6" borderId="15" applyNumberFormat="0" applyFont="1" applyFill="0" applyBorder="1" applyAlignment="1" applyProtection="0">
      <alignment horizontal="center" vertical="bottom"/>
    </xf>
    <xf numFmtId="0" fontId="6" fillId="5" borderId="15" applyNumberFormat="0" applyFont="1" applyFill="1" applyBorder="1" applyAlignment="1" applyProtection="0">
      <alignment horizontal="center" vertical="bottom"/>
    </xf>
    <xf numFmtId="49" fontId="0" fillId="5" borderId="36" applyNumberFormat="1" applyFont="1" applyFill="1" applyBorder="1" applyAlignment="1" applyProtection="0">
      <alignment vertical="bottom"/>
    </xf>
    <xf numFmtId="59" fontId="0" fillId="5" borderId="37" applyNumberFormat="1" applyFont="1" applyFill="1" applyBorder="1" applyAlignment="1" applyProtection="0">
      <alignment vertical="bottom"/>
    </xf>
    <xf numFmtId="59" fontId="0" fillId="5" borderId="38" applyNumberFormat="1" applyFont="1" applyFill="1" applyBorder="1" applyAlignment="1" applyProtection="0">
      <alignment vertical="bottom"/>
    </xf>
    <xf numFmtId="59" fontId="0" fillId="5" borderId="39" applyNumberFormat="1" applyFont="1" applyFill="1" applyBorder="1" applyAlignment="1" applyProtection="0">
      <alignment vertical="bottom"/>
    </xf>
    <xf numFmtId="0" fontId="0" fillId="5" borderId="40" applyNumberFormat="0" applyFont="1" applyFill="1" applyBorder="1" applyAlignment="1" applyProtection="0">
      <alignment vertical="bottom"/>
    </xf>
    <xf numFmtId="49" fontId="0" fillId="5" borderId="34" applyNumberFormat="1" applyFont="1" applyFill="1" applyBorder="1" applyAlignment="1" applyProtection="0">
      <alignment vertical="bottom"/>
    </xf>
    <xf numFmtId="59" fontId="0" fillId="5" borderId="34" applyNumberFormat="1" applyFont="1" applyFill="1" applyBorder="1" applyAlignment="1" applyProtection="0">
      <alignment vertical="bottom"/>
    </xf>
    <xf numFmtId="59" fontId="0" fillId="5" borderId="41" applyNumberFormat="1" applyFont="1" applyFill="1" applyBorder="1" applyAlignment="1" applyProtection="0">
      <alignment vertical="bottom"/>
    </xf>
    <xf numFmtId="49" fontId="6" fillId="5" borderId="34" applyNumberFormat="1" applyFont="1" applyFill="1" applyBorder="1" applyAlignment="1" applyProtection="0">
      <alignment vertical="bottom"/>
    </xf>
    <xf numFmtId="59" fontId="6" fillId="5" borderId="31" applyNumberFormat="1" applyFont="1" applyFill="1" applyBorder="1" applyAlignment="1" applyProtection="0">
      <alignment vertical="bottom"/>
    </xf>
    <xf numFmtId="61" fontId="0" fillId="5" borderId="34" applyNumberFormat="1" applyFont="1" applyFill="1" applyBorder="1" applyAlignment="1" applyProtection="0">
      <alignment vertical="bottom"/>
    </xf>
    <xf numFmtId="61" fontId="0" fillId="5" borderId="17" applyNumberFormat="1" applyFont="1" applyFill="1" applyBorder="1" applyAlignment="1" applyProtection="0">
      <alignment vertical="bottom"/>
    </xf>
    <xf numFmtId="0" fontId="6" borderId="15" applyNumberFormat="0" applyFont="1" applyFill="0" applyBorder="1" applyAlignment="1" applyProtection="0">
      <alignment vertical="bottom"/>
    </xf>
    <xf numFmtId="49" fontId="6" fillId="5" borderId="17" applyNumberFormat="1" applyFont="1" applyFill="1" applyBorder="1" applyAlignment="1" applyProtection="0">
      <alignment vertical="bottom"/>
    </xf>
    <xf numFmtId="59" fontId="6" fillId="5" borderId="17" applyNumberFormat="1" applyFont="1" applyFill="1" applyBorder="1" applyAlignment="1" applyProtection="0">
      <alignment vertical="bottom"/>
    </xf>
    <xf numFmtId="61" fontId="0" fillId="5" borderId="31" applyNumberFormat="1" applyFont="1" applyFill="1" applyBorder="1" applyAlignment="1" applyProtection="0">
      <alignment vertical="bottom"/>
    </xf>
    <xf numFmtId="49" fontId="6" borderId="15" applyNumberFormat="1" applyFont="1" applyFill="0" applyBorder="1" applyAlignment="1" applyProtection="0">
      <alignment vertical="bottom"/>
    </xf>
    <xf numFmtId="59" fontId="6" borderId="15" applyNumberFormat="1" applyFont="1" applyFill="0" applyBorder="1" applyAlignment="1" applyProtection="0">
      <alignment vertical="bottom"/>
    </xf>
    <xf numFmtId="61" fontId="0" borderId="15" applyNumberFormat="1" applyFont="1" applyFill="0" applyBorder="1" applyAlignment="1" applyProtection="0">
      <alignment vertical="bottom"/>
    </xf>
    <xf numFmtId="0" fontId="0" fillId="4" borderId="17" applyNumberFormat="0" applyFont="1" applyFill="1" applyBorder="1" applyAlignment="1" applyProtection="0">
      <alignment vertical="bottom"/>
    </xf>
    <xf numFmtId="49" fontId="0" fillId="5" borderId="42" applyNumberFormat="1" applyFont="1" applyFill="1" applyBorder="1" applyAlignment="1" applyProtection="0">
      <alignment vertical="bottom"/>
    </xf>
    <xf numFmtId="59" fontId="0" fillId="5" borderId="43" applyNumberFormat="1" applyFont="1" applyFill="1" applyBorder="1" applyAlignment="1" applyProtection="0">
      <alignment vertical="bottom"/>
    </xf>
    <xf numFmtId="59" fontId="0" borderId="15" applyNumberFormat="1" applyFont="1" applyFill="0" applyBorder="1" applyAlignment="1" applyProtection="0">
      <alignment vertical="center" wrapText="1"/>
    </xf>
    <xf numFmtId="59" fontId="0" fillId="5" borderId="17" applyNumberFormat="1" applyFont="1" applyFill="1" applyBorder="1" applyAlignment="1" applyProtection="0">
      <alignment vertical="center" wrapText="1"/>
    </xf>
    <xf numFmtId="0" fontId="0" fillId="5" borderId="44" applyNumberFormat="0" applyFont="1" applyFill="1" applyBorder="1" applyAlignment="1" applyProtection="0">
      <alignment vertical="bottom"/>
    </xf>
    <xf numFmtId="0" fontId="0" fillId="5" borderId="45" applyNumberFormat="0" applyFont="1" applyFill="1" applyBorder="1" applyAlignment="1" applyProtection="0">
      <alignment vertical="bottom"/>
    </xf>
    <xf numFmtId="0" fontId="6" fillId="5" borderId="23" applyNumberFormat="0" applyFont="1" applyFill="1" applyBorder="1" applyAlignment="1" applyProtection="0">
      <alignment horizontal="center" vertical="bottom"/>
    </xf>
    <xf numFmtId="0" fontId="6" fillId="5" borderId="17" applyNumberFormat="0" applyFont="1" applyFill="1" applyBorder="1" applyAlignment="1" applyProtection="0">
      <alignment horizontal="center" vertical="bottom"/>
    </xf>
    <xf numFmtId="49" fontId="6" fillId="5" borderId="20" applyNumberFormat="1" applyFont="1" applyFill="1" applyBorder="1" applyAlignment="1" applyProtection="0">
      <alignment vertical="bottom"/>
    </xf>
    <xf numFmtId="0" fontId="6" fillId="5" borderId="17" applyNumberFormat="0" applyFont="1" applyFill="1" applyBorder="1" applyAlignment="1" applyProtection="0">
      <alignment vertical="bottom"/>
    </xf>
    <xf numFmtId="60" fontId="0" fillId="5" borderId="17" applyNumberFormat="1" applyFont="1" applyFill="1" applyBorder="1" applyAlignment="1" applyProtection="0">
      <alignment vertical="bottom"/>
    </xf>
    <xf numFmtId="62" fontId="0" fillId="5" borderId="23" applyNumberFormat="1" applyFont="1" applyFill="1" applyBorder="1" applyAlignment="1" applyProtection="0">
      <alignment vertical="bottom"/>
    </xf>
    <xf numFmtId="62" fontId="0" fillId="5" borderId="17" applyNumberFormat="1" applyFont="1" applyFill="1" applyBorder="1" applyAlignment="1" applyProtection="0">
      <alignment vertical="bottom"/>
    </xf>
    <xf numFmtId="49" fontId="0" fillId="5" borderId="15" applyNumberFormat="1" applyFont="1" applyFill="1" applyBorder="1" applyAlignment="1" applyProtection="0">
      <alignment vertical="bottom"/>
    </xf>
    <xf numFmtId="62" fontId="0" fillId="5" borderId="15" applyNumberFormat="1" applyFont="1" applyFill="1" applyBorder="1" applyAlignment="1" applyProtection="0">
      <alignment vertical="bottom"/>
    </xf>
    <xf numFmtId="62" fontId="0" borderId="15" applyNumberFormat="1" applyFont="1" applyFill="0" applyBorder="1" applyAlignment="1" applyProtection="0">
      <alignment vertical="bottom"/>
    </xf>
    <xf numFmtId="63" fontId="0" fillId="5" borderId="17" applyNumberFormat="1" applyFont="1" applyFill="1" applyBorder="1" applyAlignment="1" applyProtection="0">
      <alignment vertical="bottom"/>
    </xf>
    <xf numFmtId="63" fontId="0" fillId="5" borderId="15" applyNumberFormat="1" applyFont="1" applyFill="1" applyBorder="1" applyAlignment="1" applyProtection="0">
      <alignment vertical="bottom"/>
    </xf>
    <xf numFmtId="59" fontId="0" fillId="5" borderId="23" applyNumberFormat="1" applyFont="1" applyFill="1" applyBorder="1" applyAlignment="1" applyProtection="0">
      <alignment vertical="bottom"/>
    </xf>
    <xf numFmtId="63" fontId="0" borderId="15" applyNumberFormat="1" applyFont="1" applyFill="0" applyBorder="1" applyAlignment="1" applyProtection="0">
      <alignment vertical="bottom"/>
    </xf>
    <xf numFmtId="59" fontId="0" fillId="5" borderId="15" applyNumberFormat="1" applyFont="1" applyFill="1" applyBorder="1" applyAlignment="1" applyProtection="0">
      <alignment vertical="bottom"/>
    </xf>
    <xf numFmtId="59" fontId="0" fillId="4" borderId="20" applyNumberFormat="1" applyFont="1" applyFill="1" applyBorder="1" applyAlignment="1" applyProtection="0">
      <alignment vertical="bottom"/>
    </xf>
    <xf numFmtId="0" fontId="0" fillId="4" borderId="20" applyNumberFormat="0" applyFont="1" applyFill="1" applyBorder="1" applyAlignment="1" applyProtection="0">
      <alignment vertical="bottom"/>
    </xf>
    <xf numFmtId="60" fontId="0" fillId="5" borderId="19" applyNumberFormat="1" applyFont="1" applyFill="1" applyBorder="1" applyAlignment="1" applyProtection="0">
      <alignment vertical="bottom"/>
    </xf>
    <xf numFmtId="0" fontId="0" fillId="7" borderId="20" applyNumberFormat="0" applyFont="1" applyFill="1" applyBorder="1" applyAlignment="1" applyProtection="0">
      <alignment vertical="bottom"/>
    </xf>
    <xf numFmtId="0" fontId="0" fillId="7" borderId="17" applyNumberFormat="0" applyFont="1" applyFill="1" applyBorder="1" applyAlignment="1" applyProtection="0">
      <alignment vertical="bottom"/>
    </xf>
    <xf numFmtId="60" fontId="0" fillId="7" borderId="17" applyNumberFormat="1" applyFont="1" applyFill="1" applyBorder="1" applyAlignment="1" applyProtection="0">
      <alignment vertical="bottom"/>
    </xf>
    <xf numFmtId="0" fontId="0" fillId="7" borderId="19" applyNumberFormat="0" applyFont="1" applyFill="1" applyBorder="1" applyAlignment="1" applyProtection="0">
      <alignment vertical="bottom"/>
    </xf>
    <xf numFmtId="0" fontId="0" fillId="7" borderId="15" applyNumberFormat="0" applyFont="1" applyFill="1" applyBorder="1" applyAlignment="1" applyProtection="0">
      <alignment vertical="bottom"/>
    </xf>
    <xf numFmtId="0" fontId="0" fillId="7" borderId="23" applyNumberFormat="0" applyFont="1" applyFill="1" applyBorder="1" applyAlignment="1" applyProtection="0">
      <alignment vertical="bottom"/>
    </xf>
    <xf numFmtId="49" fontId="6" fillId="5" borderId="17" applyNumberFormat="1" applyFont="1" applyFill="1" applyBorder="1" applyAlignment="1" applyProtection="0">
      <alignment horizontal="center" vertical="bottom"/>
    </xf>
    <xf numFmtId="0" fontId="0" fillId="7" borderId="18" applyNumberFormat="0" applyFont="1" applyFill="1" applyBorder="1" applyAlignment="1" applyProtection="0">
      <alignment vertical="bottom"/>
    </xf>
    <xf numFmtId="0" fontId="0" fillId="7" borderId="16" applyNumberFormat="0" applyFont="1" applyFill="1" applyBorder="1" applyAlignment="1" applyProtection="0">
      <alignment vertical="bottom"/>
    </xf>
    <xf numFmtId="59" fontId="0" fillId="7" borderId="15" applyNumberFormat="1" applyFont="1" applyFill="1" applyBorder="1" applyAlignment="1" applyProtection="0">
      <alignment vertical="bottom"/>
    </xf>
    <xf numFmtId="59" fontId="0" fillId="5" borderId="46" applyNumberFormat="1" applyFont="1" applyFill="1" applyBorder="1" applyAlignment="1" applyProtection="0">
      <alignment vertical="bottom"/>
    </xf>
    <xf numFmtId="61" fontId="0" fillId="5" borderId="25" applyNumberFormat="1" applyFont="1" applyFill="1" applyBorder="1" applyAlignment="1" applyProtection="0">
      <alignment vertical="bottom"/>
    </xf>
    <xf numFmtId="49" fontId="0" fillId="5" borderId="47" applyNumberFormat="1" applyFont="1" applyFill="1" applyBorder="1" applyAlignment="1" applyProtection="0">
      <alignment vertical="bottom"/>
    </xf>
    <xf numFmtId="59" fontId="0" fillId="8" borderId="48" applyNumberFormat="1" applyFont="1" applyFill="1" applyBorder="1" applyAlignment="1" applyProtection="0">
      <alignment vertical="bottom"/>
    </xf>
    <xf numFmtId="59" fontId="0" fillId="5" borderId="49" applyNumberFormat="1" applyFont="1" applyFill="1" applyBorder="1" applyAlignment="1" applyProtection="0">
      <alignment vertical="bottom"/>
    </xf>
    <xf numFmtId="0" fontId="0" fillId="5" borderId="50" applyNumberFormat="0" applyFont="1" applyFill="1" applyBorder="1" applyAlignment="1" applyProtection="0">
      <alignment vertical="bottom"/>
    </xf>
    <xf numFmtId="59" fontId="0" fillId="5" borderId="51" applyNumberFormat="1" applyFont="1" applyFill="1" applyBorder="1" applyAlignment="1" applyProtection="0">
      <alignment vertical="bottom"/>
    </xf>
    <xf numFmtId="0" fontId="0" fillId="7" borderId="34" applyNumberFormat="0" applyFont="1" applyFill="1" applyBorder="1" applyAlignment="1" applyProtection="0">
      <alignment vertical="bottom"/>
    </xf>
    <xf numFmtId="0" fontId="0" fillId="5" borderId="52" applyNumberFormat="0" applyFont="1" applyFill="1" applyBorder="1" applyAlignment="1" applyProtection="0">
      <alignment vertical="bottom"/>
    </xf>
    <xf numFmtId="0" fontId="0" fillId="5" borderId="53" applyNumberFormat="0" applyFont="1" applyFill="1" applyBorder="1" applyAlignment="1" applyProtection="0">
      <alignment vertical="bottom"/>
    </xf>
    <xf numFmtId="59" fontId="6" fillId="5" borderId="19" applyNumberFormat="1" applyFont="1" applyFill="1" applyBorder="1" applyAlignment="1" applyProtection="0">
      <alignment vertical="bottom"/>
    </xf>
    <xf numFmtId="59" fontId="0" fillId="7" borderId="17" applyNumberFormat="1" applyFont="1" applyFill="1" applyBorder="1" applyAlignment="1" applyProtection="0">
      <alignment vertical="bottom"/>
    </xf>
    <xf numFmtId="59" fontId="0" fillId="7" borderId="50" applyNumberFormat="1" applyFont="1" applyFill="1" applyBorder="1" applyAlignment="1" applyProtection="0">
      <alignment vertical="bottom"/>
    </xf>
    <xf numFmtId="60" fontId="0" fillId="7" borderId="50" applyNumberFormat="1" applyFont="1" applyFill="1" applyBorder="1" applyAlignment="1" applyProtection="0">
      <alignment vertical="bottom"/>
    </xf>
    <xf numFmtId="59" fontId="0" fillId="7" borderId="19" applyNumberFormat="1" applyFont="1" applyFill="1" applyBorder="1" applyAlignment="1" applyProtection="0">
      <alignment vertical="bottom"/>
    </xf>
    <xf numFmtId="49" fontId="0" fillId="7" borderId="15" applyNumberFormat="1" applyFont="1" applyFill="1" applyBorder="1" applyAlignment="1" applyProtection="0">
      <alignment vertical="bottom"/>
    </xf>
    <xf numFmtId="62" fontId="0" fillId="7" borderId="15" applyNumberFormat="1" applyFont="1" applyFill="1" applyBorder="1" applyAlignment="1" applyProtection="0">
      <alignment vertical="bottom"/>
    </xf>
    <xf numFmtId="0" fontId="0" fillId="5" borderId="54" applyNumberFormat="0" applyFont="1" applyFill="1" applyBorder="1" applyAlignment="1" applyProtection="0">
      <alignment vertical="bottom"/>
    </xf>
    <xf numFmtId="0" fontId="0" fillId="5" borderId="55" applyNumberFormat="0" applyFont="1" applyFill="1" applyBorder="1" applyAlignment="1" applyProtection="0">
      <alignment vertical="bottom"/>
    </xf>
    <xf numFmtId="0" fontId="0" fillId="5" borderId="56" applyNumberFormat="0" applyFont="1" applyFill="1" applyBorder="1" applyAlignment="1" applyProtection="0">
      <alignment vertical="bottom"/>
    </xf>
    <xf numFmtId="0" fontId="0" applyNumberFormat="1" applyFont="1" applyFill="0" applyBorder="0" applyAlignment="1" applyProtection="0">
      <alignment vertical="bottom"/>
    </xf>
    <xf numFmtId="0" fontId="3" borderId="6" applyNumberFormat="0" applyFont="1" applyFill="0" applyBorder="1" applyAlignment="1" applyProtection="0">
      <alignment vertical="bottom" wrapText="1"/>
    </xf>
    <xf numFmtId="49" fontId="3" borderId="5" applyNumberFormat="1" applyFont="1" applyFill="0" applyBorder="1" applyAlignment="1" applyProtection="0">
      <alignment horizontal="center" vertical="bottom" wrapText="1"/>
    </xf>
    <xf numFmtId="49" fontId="3" borderId="5" applyNumberFormat="1" applyFont="1" applyFill="0" applyBorder="1" applyAlignment="1" applyProtection="0">
      <alignment vertical="bottom"/>
    </xf>
    <xf numFmtId="49" fontId="8" borderId="5" applyNumberFormat="1" applyFont="1" applyFill="0" applyBorder="1" applyAlignment="1" applyProtection="0">
      <alignment horizontal="left" vertical="bottom" wrapText="1" readingOrder="1"/>
    </xf>
    <xf numFmtId="0" fontId="0" applyNumberFormat="1" applyFont="1" applyFill="0" applyBorder="0" applyAlignment="1" applyProtection="0">
      <alignment vertical="bottom"/>
    </xf>
    <xf numFmtId="0" fontId="0" fillId="9" borderId="13" applyNumberFormat="0" applyFont="1" applyFill="1" applyBorder="1" applyAlignment="1" applyProtection="0">
      <alignment vertical="bottom"/>
    </xf>
    <xf numFmtId="0" fontId="0" fillId="5" borderId="57" applyNumberFormat="0" applyFont="1" applyFill="1" applyBorder="1" applyAlignment="1" applyProtection="0">
      <alignment vertical="bottom"/>
    </xf>
    <xf numFmtId="0" fontId="0" fillId="9" borderId="17" applyNumberFormat="0" applyFont="1" applyFill="1" applyBorder="1" applyAlignment="1" applyProtection="0">
      <alignment vertical="bottom"/>
    </xf>
    <xf numFmtId="60" fontId="0" fillId="9" borderId="17" applyNumberFormat="1" applyFont="1" applyFill="1" applyBorder="1" applyAlignment="1" applyProtection="0">
      <alignment vertical="bottom"/>
    </xf>
    <xf numFmtId="59" fontId="0" fillId="9" borderId="17" applyNumberFormat="1" applyFont="1" applyFill="1" applyBorder="1" applyAlignment="1" applyProtection="0">
      <alignment vertical="bottom"/>
    </xf>
    <xf numFmtId="0" fontId="0" fillId="5" borderId="58" applyNumberFormat="0" applyFont="1" applyFill="1" applyBorder="1" applyAlignment="1" applyProtection="0">
      <alignment vertical="bottom"/>
    </xf>
    <xf numFmtId="0" fontId="6" fillId="5" borderId="59" applyNumberFormat="0" applyFont="1" applyFill="1" applyBorder="1" applyAlignment="1" applyProtection="0">
      <alignment horizontal="center" vertical="bottom"/>
    </xf>
    <xf numFmtId="59" fontId="0" fillId="5" borderId="60" applyNumberFormat="1" applyFont="1" applyFill="1" applyBorder="1" applyAlignment="1" applyProtection="0">
      <alignment vertical="bottom"/>
    </xf>
    <xf numFmtId="59" fontId="0" fillId="5" borderId="61" applyNumberFormat="1" applyFont="1" applyFill="1" applyBorder="1" applyAlignment="1" applyProtection="0">
      <alignment vertical="bottom"/>
    </xf>
    <xf numFmtId="0" fontId="0" fillId="5" borderId="62" applyNumberFormat="0" applyFont="1" applyFill="1" applyBorder="1" applyAlignment="1" applyProtection="0">
      <alignment vertical="bottom"/>
    </xf>
    <xf numFmtId="0" fontId="0" fillId="5" borderId="63" applyNumberFormat="0" applyFont="1" applyFill="1" applyBorder="1" applyAlignment="1" applyProtection="0">
      <alignment vertical="bottom"/>
    </xf>
    <xf numFmtId="0" fontId="6" fillId="5" borderId="19" applyNumberFormat="0" applyFont="1" applyFill="1" applyBorder="1" applyAlignment="1" applyProtection="0">
      <alignment horizontal="center" vertical="bottom"/>
    </xf>
    <xf numFmtId="62" fontId="0" fillId="5" borderId="34" applyNumberFormat="1" applyFont="1" applyFill="1" applyBorder="1" applyAlignment="1" applyProtection="0">
      <alignment vertical="bottom"/>
    </xf>
    <xf numFmtId="62" fontId="0" fillId="5" borderId="19" applyNumberFormat="1" applyFont="1" applyFill="1" applyBorder="1" applyAlignment="1" applyProtection="0">
      <alignment vertical="bottom"/>
    </xf>
    <xf numFmtId="62" fontId="0" fillId="5" borderId="37" applyNumberFormat="1" applyFont="1" applyFill="1" applyBorder="1" applyAlignment="1" applyProtection="0">
      <alignment vertical="bottom"/>
    </xf>
    <xf numFmtId="62" fontId="0" fillId="5" borderId="31" applyNumberFormat="1" applyFont="1" applyFill="1" applyBorder="1" applyAlignment="1" applyProtection="0">
      <alignment vertical="bottom"/>
    </xf>
    <xf numFmtId="49" fontId="0" fillId="5" borderId="64" applyNumberFormat="1" applyFont="1" applyFill="1" applyBorder="1" applyAlignment="1" applyProtection="0">
      <alignment vertical="bottom"/>
    </xf>
    <xf numFmtId="62" fontId="0" fillId="5" borderId="65" applyNumberFormat="1" applyFont="1" applyFill="1" applyBorder="1" applyAlignment="1" applyProtection="0">
      <alignment vertical="bottom"/>
    </xf>
    <xf numFmtId="49" fontId="0" fillId="5" borderId="66" applyNumberFormat="1" applyFont="1" applyFill="1" applyBorder="1" applyAlignment="1" applyProtection="0">
      <alignment vertical="bottom"/>
    </xf>
    <xf numFmtId="62" fontId="0" fillId="5" borderId="67" applyNumberFormat="1" applyFont="1" applyFill="1" applyBorder="1" applyAlignment="1" applyProtection="0">
      <alignment vertical="bottom"/>
    </xf>
    <xf numFmtId="63" fontId="0" fillId="5" borderId="19" applyNumberFormat="1" applyFont="1" applyFill="1" applyBorder="1" applyAlignment="1" applyProtection="0">
      <alignment vertical="bottom"/>
    </xf>
    <xf numFmtId="63" fontId="0" fillId="5" borderId="43" applyNumberFormat="1" applyFont="1" applyFill="1" applyBorder="1" applyAlignment="1" applyProtection="0">
      <alignment vertical="bottom"/>
    </xf>
    <xf numFmtId="59" fontId="0" fillId="5" borderId="63" applyNumberFormat="1" applyFont="1" applyFill="1" applyBorder="1" applyAlignment="1" applyProtection="0">
      <alignment vertical="bottom"/>
    </xf>
    <xf numFmtId="0" fontId="0" fillId="5" borderId="68" applyNumberFormat="0" applyFont="1" applyFill="1" applyBorder="1" applyAlignment="1" applyProtection="0">
      <alignment vertical="bottom"/>
    </xf>
    <xf numFmtId="0" fontId="0" fillId="5" borderId="69" applyNumberFormat="0" applyFont="1" applyFill="1" applyBorder="1" applyAlignment="1" applyProtection="0">
      <alignment vertical="bottom"/>
    </xf>
    <xf numFmtId="49" fontId="0" fillId="5" borderId="18" applyNumberFormat="1" applyFont="1" applyFill="1" applyBorder="1" applyAlignment="1" applyProtection="0">
      <alignment vertical="bottom"/>
    </xf>
    <xf numFmtId="59" fontId="0" fillId="5" borderId="18" applyNumberFormat="1" applyFont="1" applyFill="1" applyBorder="1" applyAlignment="1" applyProtection="0">
      <alignment vertical="bottom"/>
    </xf>
    <xf numFmtId="0" fontId="0" fillId="5" borderId="70" applyNumberFormat="0" applyFont="1" applyFill="1" applyBorder="1" applyAlignment="1" applyProtection="0">
      <alignment vertical="bottom"/>
    </xf>
    <xf numFmtId="0" fontId="0" fillId="7" borderId="71" applyNumberFormat="0" applyFont="1" applyFill="1" applyBorder="1" applyAlignment="1" applyProtection="0">
      <alignment vertical="bottom"/>
    </xf>
    <xf numFmtId="59" fontId="0" fillId="5" borderId="72" applyNumberFormat="1" applyFont="1" applyFill="1" applyBorder="1" applyAlignment="1" applyProtection="0">
      <alignment vertical="bottom"/>
    </xf>
    <xf numFmtId="60" fontId="5" fillId="5" borderId="73" applyNumberFormat="1" applyFont="1" applyFill="1" applyBorder="1" applyAlignment="1" applyProtection="0">
      <alignment horizontal="center" vertical="bottom"/>
    </xf>
    <xf numFmtId="59" fontId="0" fillId="7" borderId="74" applyNumberFormat="1" applyFont="1" applyFill="1" applyBorder="1" applyAlignment="1" applyProtection="0">
      <alignment vertical="bottom"/>
    </xf>
    <xf numFmtId="49" fontId="0" fillId="5" borderId="75" applyNumberFormat="1" applyFont="1" applyFill="1" applyBorder="1" applyAlignment="1" applyProtection="0">
      <alignment vertical="bottom"/>
    </xf>
    <xf numFmtId="59" fontId="0" fillId="5" borderId="76" applyNumberFormat="1" applyFont="1" applyFill="1" applyBorder="1" applyAlignment="1" applyProtection="0">
      <alignment vertical="bottom"/>
    </xf>
    <xf numFmtId="59" fontId="0" fillId="5" borderId="73" applyNumberFormat="1" applyFont="1" applyFill="1" applyBorder="1" applyAlignment="1" applyProtection="0">
      <alignment vertical="bottom"/>
    </xf>
    <xf numFmtId="0" fontId="0" fillId="7" borderId="68" applyNumberFormat="0" applyFont="1" applyFill="1" applyBorder="1" applyAlignment="1" applyProtection="0">
      <alignment vertical="bottom"/>
    </xf>
    <xf numFmtId="0" fontId="0" applyNumberFormat="1" applyFont="1" applyFill="0" applyBorder="0" applyAlignment="1" applyProtection="0">
      <alignment vertical="bottom"/>
    </xf>
    <xf numFmtId="0" fontId="0" fillId="10" borderId="11" applyNumberFormat="0" applyFont="1" applyFill="1" applyBorder="1" applyAlignment="1" applyProtection="0">
      <alignment vertical="bottom"/>
    </xf>
    <xf numFmtId="0" fontId="0" fillId="10" borderId="13" applyNumberFormat="0" applyFont="1" applyFill="1" applyBorder="1" applyAlignment="1" applyProtection="0">
      <alignment vertical="bottom"/>
    </xf>
    <xf numFmtId="0" fontId="10" fillId="11" borderId="13" applyNumberFormat="0" applyFont="1" applyFill="1" applyBorder="1" applyAlignment="1" applyProtection="0">
      <alignment vertical="bottom"/>
    </xf>
    <xf numFmtId="0" fontId="0" fillId="11" borderId="13" applyNumberFormat="0" applyFont="1" applyFill="1" applyBorder="1" applyAlignment="1" applyProtection="0">
      <alignment vertical="bottom"/>
    </xf>
    <xf numFmtId="0" fontId="0" fillId="12" borderId="13" applyNumberFormat="0" applyFont="1" applyFill="1" applyBorder="1" applyAlignment="1" applyProtection="0">
      <alignment vertical="bottom"/>
    </xf>
    <xf numFmtId="0" fontId="0" fillId="10" borderId="20" applyNumberFormat="0" applyFont="1" applyFill="1" applyBorder="1" applyAlignment="1" applyProtection="0">
      <alignment vertical="bottom"/>
    </xf>
    <xf numFmtId="0" fontId="0" fillId="10" borderId="17" applyNumberFormat="0" applyFont="1" applyFill="1" applyBorder="1" applyAlignment="1" applyProtection="0">
      <alignment vertical="bottom"/>
    </xf>
    <xf numFmtId="0" fontId="10" fillId="11" borderId="17" applyNumberFormat="0" applyFont="1" applyFill="1" applyBorder="1" applyAlignment="1" applyProtection="0">
      <alignment vertical="bottom"/>
    </xf>
    <xf numFmtId="0" fontId="0" fillId="11" borderId="17" applyNumberFormat="0" applyFont="1" applyFill="1" applyBorder="1" applyAlignment="1" applyProtection="0">
      <alignment vertical="bottom"/>
    </xf>
    <xf numFmtId="0" fontId="0" fillId="12" borderId="17" applyNumberFormat="0" applyFont="1" applyFill="1" applyBorder="1" applyAlignment="1" applyProtection="0">
      <alignment vertical="bottom"/>
    </xf>
    <xf numFmtId="60" fontId="0" fillId="10" borderId="17" applyNumberFormat="1" applyFont="1" applyFill="1" applyBorder="1" applyAlignment="1" applyProtection="0">
      <alignment vertical="bottom"/>
    </xf>
    <xf numFmtId="60" fontId="0" fillId="11" borderId="17" applyNumberFormat="1" applyFont="1" applyFill="1" applyBorder="1" applyAlignment="1" applyProtection="0">
      <alignment vertical="bottom"/>
    </xf>
    <xf numFmtId="60" fontId="0" fillId="13" borderId="17" applyNumberFormat="1" applyFont="1" applyFill="1" applyBorder="1" applyAlignment="1" applyProtection="0">
      <alignment vertical="bottom"/>
    </xf>
    <xf numFmtId="60" fontId="0" fillId="12" borderId="17" applyNumberFormat="1" applyFont="1" applyFill="1" applyBorder="1" applyAlignment="1" applyProtection="0">
      <alignment vertical="bottom"/>
    </xf>
    <xf numFmtId="49" fontId="5" fillId="5" borderId="26" applyNumberFormat="1" applyFont="1" applyFill="1" applyBorder="1" applyAlignment="1" applyProtection="0">
      <alignment horizontal="center" vertical="bottom"/>
    </xf>
    <xf numFmtId="0" fontId="5" fillId="5" borderId="26" applyNumberFormat="0" applyFont="1" applyFill="1" applyBorder="1" applyAlignment="1" applyProtection="0">
      <alignment horizontal="center" vertical="bottom"/>
    </xf>
    <xf numFmtId="60" fontId="0" fillId="5" borderId="26" applyNumberFormat="1" applyFont="1" applyFill="1" applyBorder="1" applyAlignment="1" applyProtection="0">
      <alignment vertical="bottom"/>
    </xf>
    <xf numFmtId="0" fontId="10" fillId="11" borderId="47" applyNumberFormat="0" applyFont="1" applyFill="1" applyBorder="1" applyAlignment="1" applyProtection="0">
      <alignment vertical="bottom"/>
    </xf>
    <xf numFmtId="49" fontId="5" fillId="5" borderId="77" applyNumberFormat="1" applyFont="1" applyFill="1" applyBorder="1" applyAlignment="1" applyProtection="0">
      <alignment horizontal="center" vertical="bottom"/>
    </xf>
    <xf numFmtId="49" fontId="5" fillId="5" borderId="78" applyNumberFormat="1" applyFont="1" applyFill="1" applyBorder="1" applyAlignment="1" applyProtection="0">
      <alignment horizontal="center" vertical="bottom"/>
    </xf>
    <xf numFmtId="49" fontId="5" fillId="5" borderId="79" applyNumberFormat="1" applyFont="1" applyFill="1" applyBorder="1" applyAlignment="1" applyProtection="0">
      <alignment horizontal="center" vertical="bottom"/>
    </xf>
    <xf numFmtId="49" fontId="5" fillId="14" borderId="80" applyNumberFormat="1" applyFont="1" applyFill="1" applyBorder="1" applyAlignment="1" applyProtection="0">
      <alignment horizontal="center" vertical="bottom"/>
    </xf>
    <xf numFmtId="60" fontId="0" fillId="11" borderId="72" applyNumberFormat="1" applyFont="1" applyFill="1" applyBorder="1" applyAlignment="1" applyProtection="0">
      <alignment vertical="bottom"/>
    </xf>
    <xf numFmtId="0" fontId="0" fillId="12" borderId="47" applyNumberFormat="0" applyFont="1" applyFill="1" applyBorder="1" applyAlignment="1" applyProtection="0">
      <alignment vertical="bottom"/>
    </xf>
    <xf numFmtId="60" fontId="0" fillId="13" borderId="80" applyNumberFormat="1" applyFont="1" applyFill="1" applyBorder="1" applyAlignment="1" applyProtection="0">
      <alignment vertical="bottom"/>
    </xf>
    <xf numFmtId="60" fontId="0" fillId="12" borderId="72" applyNumberFormat="1" applyFont="1" applyFill="1" applyBorder="1" applyAlignment="1" applyProtection="0">
      <alignment vertical="bottom"/>
    </xf>
    <xf numFmtId="59" fontId="0" fillId="10" borderId="17" applyNumberFormat="1" applyFont="1" applyFill="1" applyBorder="1" applyAlignment="1" applyProtection="0">
      <alignment vertical="bottom"/>
    </xf>
    <xf numFmtId="49" fontId="7" fillId="5" borderId="30" applyNumberFormat="1" applyFont="1" applyFill="1" applyBorder="1" applyAlignment="1" applyProtection="0">
      <alignment vertical="bottom"/>
    </xf>
    <xf numFmtId="0" fontId="7" fillId="5" borderId="30" applyNumberFormat="0" applyFont="1" applyFill="1" applyBorder="1" applyAlignment="1" applyProtection="0">
      <alignment vertical="bottom"/>
    </xf>
    <xf numFmtId="0" fontId="0" fillId="5" borderId="30" applyNumberFormat="0" applyFont="1" applyFill="1" applyBorder="1" applyAlignment="1" applyProtection="0">
      <alignment vertical="bottom"/>
    </xf>
    <xf numFmtId="59" fontId="0" fillId="14" borderId="17" applyNumberFormat="1" applyFont="1" applyFill="1" applyBorder="1" applyAlignment="1" applyProtection="0">
      <alignment vertical="bottom"/>
    </xf>
    <xf numFmtId="59" fontId="0" fillId="5" borderId="78" applyNumberFormat="1" applyFont="1" applyFill="1" applyBorder="1" applyAlignment="1" applyProtection="0">
      <alignment vertical="bottom"/>
    </xf>
    <xf numFmtId="59" fontId="0" fillId="11" borderId="17" applyNumberFormat="1" applyFont="1" applyFill="1" applyBorder="1" applyAlignment="1" applyProtection="0">
      <alignment vertical="bottom"/>
    </xf>
    <xf numFmtId="59" fontId="0" fillId="13" borderId="17" applyNumberFormat="1" applyFont="1" applyFill="1" applyBorder="1" applyAlignment="1" applyProtection="0">
      <alignment vertical="bottom"/>
    </xf>
    <xf numFmtId="59" fontId="0" fillId="12" borderId="17" applyNumberFormat="1" applyFont="1" applyFill="1" applyBorder="1" applyAlignment="1" applyProtection="0">
      <alignment vertical="bottom"/>
    </xf>
    <xf numFmtId="0" fontId="0" fillId="5" borderId="81" applyNumberFormat="0" applyFont="1" applyFill="1" applyBorder="1" applyAlignment="1" applyProtection="0">
      <alignment vertical="bottom"/>
    </xf>
    <xf numFmtId="49" fontId="6" fillId="5" borderId="32" applyNumberFormat="1" applyFont="1" applyFill="1" applyBorder="1" applyAlignment="1" applyProtection="0">
      <alignment horizontal="center" vertical="bottom" wrapText="1"/>
    </xf>
    <xf numFmtId="0" fontId="10" fillId="11" borderId="53" applyNumberFormat="0" applyFont="1" applyFill="1" applyBorder="1" applyAlignment="1" applyProtection="0">
      <alignment vertical="bottom"/>
    </xf>
    <xf numFmtId="59" fontId="0" fillId="14" borderId="47" applyNumberFormat="1" applyFont="1" applyFill="1" applyBorder="1" applyAlignment="1" applyProtection="0">
      <alignment vertical="bottom"/>
    </xf>
    <xf numFmtId="59" fontId="0" fillId="15" borderId="48" applyNumberFormat="1" applyFont="1" applyFill="1" applyBorder="1" applyAlignment="1" applyProtection="0">
      <alignment vertical="bottom"/>
    </xf>
    <xf numFmtId="60" fontId="0" fillId="13" borderId="47" applyNumberFormat="1" applyFont="1" applyFill="1" applyBorder="1" applyAlignment="1" applyProtection="0">
      <alignment vertical="bottom"/>
    </xf>
    <xf numFmtId="59" fontId="0" fillId="5" borderId="81" applyNumberFormat="1" applyFont="1" applyFill="1" applyBorder="1" applyAlignment="1" applyProtection="0">
      <alignment vertical="bottom"/>
    </xf>
    <xf numFmtId="49" fontId="6" fillId="5" borderId="33" applyNumberFormat="1" applyFont="1" applyFill="1" applyBorder="1" applyAlignment="1" applyProtection="0">
      <alignment horizontal="center" vertical="bottom"/>
    </xf>
    <xf numFmtId="59" fontId="0" fillId="13" borderId="47" applyNumberFormat="1" applyFont="1" applyFill="1" applyBorder="1" applyAlignment="1" applyProtection="0">
      <alignment vertical="bottom"/>
    </xf>
    <xf numFmtId="0" fontId="6" fillId="5" borderId="81" applyNumberFormat="0" applyFont="1" applyFill="1" applyBorder="1" applyAlignment="1" applyProtection="0">
      <alignment vertical="bottom"/>
    </xf>
    <xf numFmtId="49" fontId="0" fillId="5" borderId="82" applyNumberFormat="1" applyFont="1" applyFill="1" applyBorder="1" applyAlignment="1" applyProtection="0">
      <alignment vertical="bottom"/>
    </xf>
    <xf numFmtId="62" fontId="0" fillId="5" borderId="83" applyNumberFormat="1" applyFont="1" applyFill="1" applyBorder="1" applyAlignment="1" applyProtection="0">
      <alignment vertical="bottom"/>
    </xf>
    <xf numFmtId="49" fontId="0" fillId="5" borderId="84" applyNumberFormat="1" applyFont="1" applyFill="1" applyBorder="1" applyAlignment="1" applyProtection="0">
      <alignment vertical="bottom"/>
    </xf>
    <xf numFmtId="62" fontId="0" fillId="5" borderId="85" applyNumberFormat="1" applyFont="1" applyFill="1" applyBorder="1" applyAlignment="1" applyProtection="0">
      <alignment vertical="bottom"/>
    </xf>
    <xf numFmtId="0" fontId="0" fillId="5" borderId="86" applyNumberFormat="0" applyFont="1" applyFill="1" applyBorder="1" applyAlignment="1" applyProtection="0">
      <alignment vertical="bottom"/>
    </xf>
    <xf numFmtId="0" fontId="0" fillId="5" borderId="87" applyNumberFormat="0" applyFont="1" applyFill="1" applyBorder="1" applyAlignment="1" applyProtection="0">
      <alignment vertical="bottom"/>
    </xf>
    <xf numFmtId="49" fontId="6" fillId="5" borderId="15" applyNumberFormat="1" applyFont="1" applyFill="1" applyBorder="1" applyAlignment="1" applyProtection="0">
      <alignment horizontal="center" vertical="bottom"/>
    </xf>
    <xf numFmtId="60" fontId="0" fillId="5" borderId="88" applyNumberFormat="1" applyFont="1" applyFill="1" applyBorder="1" applyAlignment="1" applyProtection="0">
      <alignment vertical="bottom"/>
    </xf>
    <xf numFmtId="59" fontId="0" fillId="10" borderId="47" applyNumberFormat="1" applyFont="1" applyFill="1" applyBorder="1" applyAlignment="1" applyProtection="0">
      <alignment vertical="bottom"/>
    </xf>
    <xf numFmtId="60" fontId="5" fillId="5" borderId="79" applyNumberFormat="1" applyFont="1" applyFill="1" applyBorder="1" applyAlignment="1" applyProtection="0">
      <alignment horizontal="center" vertical="bottom"/>
    </xf>
    <xf numFmtId="49" fontId="17" fillId="5" borderId="89" applyNumberFormat="1" applyFont="1" applyFill="1" applyBorder="1" applyAlignment="1" applyProtection="0">
      <alignment horizontal="center" vertical="bottom"/>
    </xf>
    <xf numFmtId="0" fontId="0" fillId="10" borderId="90" applyNumberFormat="0" applyFont="1" applyFill="1" applyBorder="1" applyAlignment="1" applyProtection="0">
      <alignment vertical="bottom"/>
    </xf>
    <xf numFmtId="59" fontId="0" fillId="12" borderId="47" applyNumberFormat="1" applyFont="1" applyFill="1" applyBorder="1" applyAlignment="1" applyProtection="0">
      <alignment vertical="bottom"/>
    </xf>
    <xf numFmtId="0" fontId="0" fillId="12" borderId="90" applyNumberFormat="0" applyFont="1" applyFill="1" applyBorder="1" applyAlignment="1" applyProtection="0">
      <alignment vertical="bottom"/>
    </xf>
    <xf numFmtId="49" fontId="0" fillId="5" borderId="91" applyNumberFormat="1" applyFont="1" applyFill="1" applyBorder="1" applyAlignment="1" applyProtection="0">
      <alignment vertical="bottom"/>
    </xf>
    <xf numFmtId="59" fontId="0" fillId="16" borderId="92" applyNumberFormat="1" applyFont="1" applyFill="1" applyBorder="1" applyAlignment="1" applyProtection="0">
      <alignment vertical="bottom"/>
    </xf>
    <xf numFmtId="10" fontId="0" fillId="5" borderId="93" applyNumberFormat="1" applyFont="1" applyFill="1" applyBorder="1" applyAlignment="1" applyProtection="0">
      <alignment vertical="bottom"/>
    </xf>
    <xf numFmtId="59" fontId="0" fillId="5" borderId="94" applyNumberFormat="1" applyFont="1" applyFill="1" applyBorder="1" applyAlignment="1" applyProtection="0">
      <alignment vertical="bottom"/>
    </xf>
    <xf numFmtId="59" fontId="0" fillId="5" borderId="86" applyNumberFormat="1" applyFont="1" applyFill="1" applyBorder="1" applyAlignment="1" applyProtection="0">
      <alignment vertical="bottom"/>
    </xf>
    <xf numFmtId="59" fontId="0" fillId="5" borderId="95" applyNumberFormat="1" applyFont="1" applyFill="1" applyBorder="1" applyAlignment="1" applyProtection="0">
      <alignment vertical="bottom"/>
    </xf>
    <xf numFmtId="59" fontId="6" fillId="5" borderId="96" applyNumberFormat="1" applyFont="1" applyFill="1" applyBorder="1" applyAlignment="1" applyProtection="0">
      <alignment vertical="bottom"/>
    </xf>
    <xf numFmtId="59" fontId="6" fillId="5" borderId="97" applyNumberFormat="1" applyFont="1" applyFill="1" applyBorder="1" applyAlignment="1" applyProtection="0">
      <alignment vertical="bottom"/>
    </xf>
    <xf numFmtId="49" fontId="0" fillId="5" borderId="17" applyNumberFormat="1" applyFont="1" applyFill="1" applyBorder="1" applyAlignment="1" applyProtection="0">
      <alignment horizontal="center" vertical="bottom"/>
    </xf>
    <xf numFmtId="0" fontId="6" fillId="5" borderId="15" applyNumberFormat="0" applyFont="1" applyFill="1" applyBorder="1" applyAlignment="1" applyProtection="0">
      <alignment horizontal="center" vertical="bottom" wrapText="1"/>
    </xf>
    <xf numFmtId="49" fontId="0" fillId="5" borderId="15" applyNumberFormat="1" applyFont="1" applyFill="1" applyBorder="1" applyAlignment="1" applyProtection="0">
      <alignment vertical="bottom" wrapText="1"/>
    </xf>
    <xf numFmtId="10" fontId="0" fillId="5" borderId="15" applyNumberFormat="1" applyFont="1" applyFill="1" applyBorder="1" applyAlignment="1" applyProtection="0">
      <alignment vertical="bottom" wrapText="1"/>
    </xf>
    <xf numFmtId="0" fontId="0" fillId="5" borderId="15" applyNumberFormat="0" applyFont="1" applyFill="1" applyBorder="1" applyAlignment="1" applyProtection="0">
      <alignment vertical="bottom" wrapText="1"/>
    </xf>
    <xf numFmtId="60" fontId="0" fillId="5" borderId="15" applyNumberFormat="1" applyFont="1" applyFill="1" applyBorder="1" applyAlignment="1" applyProtection="0">
      <alignment vertical="bottom" wrapText="1"/>
    </xf>
    <xf numFmtId="49" fontId="6" fillId="5" borderId="15" applyNumberFormat="1" applyFont="1" applyFill="1" applyBorder="1" applyAlignment="1" applyProtection="0">
      <alignment vertical="bottom" wrapText="1"/>
    </xf>
    <xf numFmtId="59" fontId="6" fillId="5" borderId="15" applyNumberFormat="1" applyFont="1" applyFill="1" applyBorder="1" applyAlignment="1" applyProtection="0">
      <alignment vertical="bottom" wrapText="1"/>
    </xf>
    <xf numFmtId="49" fontId="0" fillId="5" borderId="15" applyNumberFormat="1" applyFont="1" applyFill="1" applyBorder="1" applyAlignment="1" applyProtection="0">
      <alignment horizontal="center" vertical="top" wrapText="1"/>
    </xf>
    <xf numFmtId="59" fontId="0" fillId="5" borderId="15" applyNumberFormat="1" applyFont="1" applyFill="1" applyBorder="1" applyAlignment="1" applyProtection="0">
      <alignment vertical="bottom" wrapText="1"/>
    </xf>
    <xf numFmtId="0" fontId="0" applyNumberFormat="1" applyFont="1" applyFill="0" applyBorder="0" applyAlignment="1" applyProtection="0">
      <alignment vertical="bottom"/>
    </xf>
    <xf numFmtId="49" fontId="18" borderId="5" applyNumberFormat="1" applyFont="1" applyFill="0" applyBorder="1" applyAlignment="1" applyProtection="0">
      <alignment vertical="bottom" wrapText="1"/>
    </xf>
    <xf numFmtId="0" fontId="18" borderId="5" applyNumberFormat="0" applyFont="1" applyFill="0" applyBorder="1" applyAlignment="1" applyProtection="0">
      <alignment vertical="bottom" wrapText="1"/>
    </xf>
    <xf numFmtId="0" fontId="3" borderId="5" applyNumberFormat="0" applyFont="1" applyFill="0" applyBorder="1" applyAlignment="1" applyProtection="0">
      <alignment vertical="bottom"/>
    </xf>
    <xf numFmtId="0" fontId="8" borderId="5" applyNumberFormat="0" applyFont="1" applyFill="0" applyBorder="1" applyAlignment="1" applyProtection="0">
      <alignment horizontal="left" vertical="bottom" wrapText="1" readingOrder="1"/>
    </xf>
    <xf numFmtId="0" fontId="3" borderId="5" applyNumberFormat="0" applyFont="1" applyFill="0" applyBorder="1" applyAlignment="1" applyProtection="0">
      <alignment horizontal="center" vertical="bottom" wrapText="1"/>
    </xf>
    <xf numFmtId="0" fontId="0" applyNumberFormat="1" applyFont="1" applyFill="0" applyBorder="0" applyAlignment="1" applyProtection="0">
      <alignment vertical="bottom"/>
    </xf>
    <xf numFmtId="49" fontId="18" borderId="1" applyNumberFormat="1" applyFont="1" applyFill="0" applyBorder="1" applyAlignment="1" applyProtection="0">
      <alignment vertical="bottom" wrapText="1"/>
    </xf>
    <xf numFmtId="0" fontId="18" borderId="2" applyNumberFormat="0" applyFont="1" applyFill="0" applyBorder="1" applyAlignment="1" applyProtection="0">
      <alignment vertical="bottom" wrapText="1"/>
    </xf>
    <xf numFmtId="49" fontId="18" borderId="5" applyNumberFormat="1" applyFont="1" applyFill="0" applyBorder="1" applyAlignment="1" applyProtection="0">
      <alignment vertical="bottom"/>
    </xf>
    <xf numFmtId="49" fontId="18" borderId="5" applyNumberFormat="1" applyFont="1" applyFill="0" applyBorder="1" applyAlignment="1" applyProtection="0">
      <alignment vertical="bottom" indent="1" wrapText="1"/>
    </xf>
    <xf numFmtId="49" fontId="18" borderId="5" applyNumberFormat="1" applyFont="1" applyFill="0" applyBorder="1" applyAlignment="1" applyProtection="0">
      <alignment vertical="bottom" indent="3" wrapText="1"/>
    </xf>
    <xf numFmtId="49" fontId="3" borderId="5" applyNumberFormat="1" applyFont="1" applyFill="0" applyBorder="1" applyAlignment="1" applyProtection="0">
      <alignment vertical="bottom" indent="3" wrapText="1"/>
    </xf>
    <xf numFmtId="49" fontId="3" borderId="5" applyNumberFormat="1" applyFont="1" applyFill="0" applyBorder="1" applyAlignment="1" applyProtection="0">
      <alignment vertical="bottom" indent="5" wrapText="1"/>
    </xf>
    <xf numFmtId="49" fontId="18" borderId="5" applyNumberFormat="1" applyFont="1" applyFill="0" applyBorder="1" applyAlignment="1" applyProtection="0">
      <alignment vertical="bottom" indent="5" wrapText="1"/>
    </xf>
    <xf numFmtId="49" fontId="8" borderId="5" applyNumberFormat="1" applyFont="1" applyFill="0" applyBorder="1" applyAlignment="1" applyProtection="0">
      <alignment horizontal="left" vertical="bottom" indent="1" wrapText="1" readingOrder="1"/>
    </xf>
    <xf numFmtId="49" fontId="3" borderId="5" applyNumberFormat="1" applyFont="1" applyFill="0" applyBorder="1" applyAlignment="1" applyProtection="0">
      <alignment horizontal="center" vertical="bottom" indent="5" wrapText="1"/>
    </xf>
    <xf numFmtId="0" fontId="0" applyNumberFormat="1" applyFont="1" applyFill="0" applyBorder="0" applyAlignment="1" applyProtection="0">
      <alignment vertical="bottom"/>
    </xf>
    <xf numFmtId="0" fontId="0" fillId="5" borderId="11" applyNumberFormat="0" applyFont="1" applyFill="1" applyBorder="1" applyAlignment="1" applyProtection="0">
      <alignment vertical="bottom"/>
    </xf>
    <xf numFmtId="0" fontId="0" fillId="5" borderId="98" applyNumberFormat="0" applyFont="1" applyFill="1" applyBorder="1" applyAlignment="1" applyProtection="0">
      <alignment vertical="bottom"/>
    </xf>
    <xf numFmtId="49" fontId="6" fillId="5" borderId="26" applyNumberFormat="1" applyFont="1" applyFill="1" applyBorder="1" applyAlignment="1" applyProtection="0">
      <alignment horizontal="center" vertical="bottom"/>
    </xf>
    <xf numFmtId="49" fontId="0" fillId="5" borderId="48" applyNumberFormat="1" applyFont="1" applyFill="1" applyBorder="1" applyAlignment="1" applyProtection="0">
      <alignment vertical="bottom"/>
    </xf>
    <xf numFmtId="59" fontId="0" fillId="16" borderId="48" applyNumberFormat="1" applyFont="1" applyFill="1" applyBorder="1" applyAlignment="1" applyProtection="0">
      <alignment vertical="bottom"/>
    </xf>
    <xf numFmtId="0" fontId="0" fillId="5" borderId="72" applyNumberFormat="0" applyFont="1" applyFill="1" applyBorder="1" applyAlignment="1" applyProtection="0">
      <alignment vertical="bottom"/>
    </xf>
    <xf numFmtId="0" fontId="0" fillId="5" borderId="99" applyNumberFormat="0" applyFont="1" applyFill="1" applyBorder="1" applyAlignment="1" applyProtection="0">
      <alignment vertical="bottom"/>
    </xf>
    <xf numFmtId="0" fontId="0" fillId="5" borderId="78" applyNumberFormat="0" applyFont="1" applyFill="1" applyBorder="1" applyAlignment="1" applyProtection="0">
      <alignment vertical="bottom"/>
    </xf>
    <xf numFmtId="0" fontId="0" fillId="5" borderId="100" applyNumberFormat="0" applyFont="1" applyFill="1" applyBorder="1" applyAlignment="1" applyProtection="0">
      <alignment vertical="bottom"/>
    </xf>
    <xf numFmtId="49" fontId="19" fillId="17" borderId="98" applyNumberFormat="1" applyFont="1" applyFill="1" applyBorder="1" applyAlignment="1" applyProtection="0">
      <alignment horizontal="center" vertical="bottom"/>
    </xf>
    <xf numFmtId="62" fontId="0" fillId="5" borderId="48" applyNumberFormat="1" applyFont="1" applyFill="1" applyBorder="1" applyAlignment="1" applyProtection="0">
      <alignment vertical="bottom"/>
    </xf>
    <xf numFmtId="49" fontId="0" fillId="5" borderId="101" applyNumberFormat="1" applyFont="1" applyFill="1" applyBorder="1" applyAlignment="1" applyProtection="0">
      <alignment vertical="bottom"/>
    </xf>
    <xf numFmtId="62" fontId="0" fillId="5" borderId="101" applyNumberFormat="1" applyFont="1" applyFill="1" applyBorder="1" applyAlignment="1" applyProtection="0">
      <alignment vertical="bottom"/>
    </xf>
    <xf numFmtId="49" fontId="6" fillId="5" borderId="102" applyNumberFormat="1" applyFont="1" applyFill="1" applyBorder="1" applyAlignment="1" applyProtection="0">
      <alignment vertical="bottom"/>
    </xf>
    <xf numFmtId="59" fontId="6" fillId="5" borderId="103" applyNumberFormat="1" applyFont="1" applyFill="1" applyBorder="1" applyAlignment="1" applyProtection="0">
      <alignment vertical="bottom"/>
    </xf>
    <xf numFmtId="59" fontId="6" fillId="5" borderId="104" applyNumberFormat="1" applyFont="1" applyFill="1" applyBorder="1" applyAlignment="1" applyProtection="0">
      <alignment vertical="bottom"/>
    </xf>
    <xf numFmtId="0" fontId="0" fillId="5" borderId="105" applyNumberFormat="0" applyFont="1" applyFill="1" applyBorder="1" applyAlignment="1" applyProtection="0">
      <alignment vertical="bottom"/>
    </xf>
    <xf numFmtId="59" fontId="0" fillId="5" borderId="68" applyNumberFormat="1" applyFont="1" applyFill="1" applyBorder="1" applyAlignment="1" applyProtection="0">
      <alignment vertical="bottom"/>
    </xf>
    <xf numFmtId="49" fontId="19" fillId="18" borderId="98" applyNumberFormat="1" applyFont="1" applyFill="1" applyBorder="1" applyAlignment="1" applyProtection="0">
      <alignment horizontal="center" vertical="bottom"/>
    </xf>
    <xf numFmtId="49" fontId="0" fillId="5" borderId="105" applyNumberFormat="1" applyFont="1" applyFill="1" applyBorder="1" applyAlignment="1" applyProtection="0">
      <alignment vertical="bottom"/>
    </xf>
    <xf numFmtId="49" fontId="0" fillId="5" borderId="54" applyNumberFormat="1" applyFont="1" applyFill="1" applyBorder="1" applyAlignment="1" applyProtection="0">
      <alignment vertical="bottom"/>
    </xf>
    <xf numFmtId="59" fontId="0" fillId="5" borderId="55" applyNumberFormat="1"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dbdbdb"/>
      <rgbColor rgb="ff4f81bd"/>
      <rgbColor rgb="ffaaaaaa"/>
      <rgbColor rgb="ffffffff"/>
      <rgbColor rgb="ffd6e3bc"/>
      <rgbColor rgb="ff941100"/>
      <rgbColor rgb="fffefc78"/>
      <rgbColor rgb="ff8064a2"/>
      <rgbColor rgb="ff00b0f0"/>
      <rgbColor rgb="ff993300"/>
      <rgbColor rgb="ff009900"/>
      <rgbColor rgb="ff0070c0"/>
      <rgbColor rgb="ff00cc00"/>
      <rgbColor rgb="ffcc6600"/>
      <rgbColor rgb="fffefb00"/>
      <rgbColor rgb="ffbfbfbf"/>
      <rgbColor rgb="ffffff00"/>
      <rgbColor rgb="ff5b7fb9"/>
      <rgbColor rgb="ffc0504d"/>
      <rgbColor rgb="ff878787"/>
      <rgbColor rgb="fff9f9f9"/>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roundedCorners val="0"/>
  <c:chart>
    <c:autoTitleDeleted val="1"/>
    <c:plotArea>
      <c:layout>
        <c:manualLayout>
          <c:layoutTarget val="inner"/>
          <c:xMode val="edge"/>
          <c:yMode val="edge"/>
          <c:x val="0.107683"/>
          <c:y val="0.060846"/>
          <c:w val="0.887317"/>
          <c:h val="0.833299"/>
        </c:manualLayout>
      </c:layout>
      <c:areaChart>
        <c:grouping val="standard"/>
        <c:varyColors val="0"/>
        <c:ser>
          <c:idx val="1"/>
          <c:order val="0"/>
          <c:tx>
            <c:v>Untitled 2</c:v>
          </c:tx>
          <c:spPr>
            <a:solidFill>
              <a:schemeClr val="accent2"/>
            </a:solidFill>
            <a:ln w="9525" cap="flat">
              <a:solidFill>
                <a:srgbClr val="F9F9F9"/>
              </a:solidFill>
              <a:prstDash val="solid"/>
              <a:round/>
            </a:ln>
            <a:effectLst>
              <a:outerShdw sx="100000" sy="100000" kx="0" ky="0" algn="tl" rotWithShape="1" blurRad="38100" dist="23000" dir="5400000">
                <a:srgbClr val="000000">
                  <a:alpha val="35000"/>
                </a:srgbClr>
              </a:outerShdw>
            </a:effectLst>
          </c:spPr>
          <c:dLbls>
            <c:numFmt formatCode="#,##0" sourceLinked="1"/>
            <c:txPr>
              <a:bodyPr/>
              <a:lstStyle/>
              <a:p>
                <a:pPr>
                  <a:defRPr b="0" i="0" strike="noStrike" sz="1800" u="none">
                    <a:solidFill>
                      <a:srgbClr val="000000"/>
                    </a:solidFill>
                    <a:latin typeface="Helvetica Neue"/>
                  </a:defRPr>
                </a:pPr>
              </a:p>
            </c:txPr>
            <c:showLegendKey val="0"/>
            <c:showVal val="0"/>
            <c:showCatName val="0"/>
            <c:showSerName val="0"/>
            <c:showPercent val="0"/>
            <c:showBubbleSize val="0"/>
            <c:showLeaderLines val="0"/>
          </c:dLbls>
          <c:cat>
            <c:strRef>
              <c:f>'Monthly WC'!$B$2:$M$2</c:f>
              <c:strCache>
                <c:ptCount val="12"/>
                <c:pt idx="0">
                  <c:v>January </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'Monthly WC'!$B$23:$M$23</c:f>
              <c:numCache>
                <c:ptCount val="12"/>
                <c:pt idx="0">
                  <c:v>94163.346614</c:v>
                </c:pt>
                <c:pt idx="1">
                  <c:v>74552.456839</c:v>
                </c:pt>
                <c:pt idx="2">
                  <c:v>54941.567065</c:v>
                </c:pt>
                <c:pt idx="3">
                  <c:v>23581.673307</c:v>
                </c:pt>
                <c:pt idx="4">
                  <c:v>74192.563081</c:v>
                </c:pt>
                <c:pt idx="5">
                  <c:v>88054.448871</c:v>
                </c:pt>
                <c:pt idx="6">
                  <c:v>60563.591787</c:v>
                </c:pt>
                <c:pt idx="7">
                  <c:v>72341.790732</c:v>
                </c:pt>
                <c:pt idx="8">
                  <c:v>181338.929994</c:v>
                </c:pt>
                <c:pt idx="9">
                  <c:v>207902.147508</c:v>
                </c:pt>
                <c:pt idx="10">
                  <c:v>174610.889774</c:v>
                </c:pt>
                <c:pt idx="11">
                  <c:v>170590.727997</c:v>
                </c:pt>
              </c:numCache>
            </c:numRef>
          </c:val>
        </c:ser>
        <c:ser>
          <c:idx val="0"/>
          <c:order val="1"/>
          <c:tx>
            <c:v>Untitled 1</c:v>
          </c:tx>
          <c:spPr>
            <a:solidFill>
              <a:schemeClr val="accent1"/>
            </a:solidFill>
            <a:ln w="9525" cap="flat">
              <a:solidFill>
                <a:srgbClr val="F9F9F9"/>
              </a:solidFill>
              <a:prstDash val="solid"/>
              <a:round/>
            </a:ln>
            <a:effectLst>
              <a:outerShdw sx="100000" sy="100000" kx="0" ky="0" algn="tl" rotWithShape="1" blurRad="38100" dist="23000" dir="5400000">
                <a:srgbClr val="000000">
                  <a:alpha val="35000"/>
                </a:srgbClr>
              </a:outerShdw>
            </a:effectLst>
          </c:spPr>
          <c:dLbls>
            <c:numFmt formatCode="#,##0" sourceLinked="1"/>
            <c:txPr>
              <a:bodyPr/>
              <a:lstStyle/>
              <a:p>
                <a:pPr>
                  <a:defRPr b="0" i="0" strike="noStrike" sz="1800" u="none">
                    <a:solidFill>
                      <a:srgbClr val="000000"/>
                    </a:solidFill>
                    <a:latin typeface="Helvetica Neue"/>
                  </a:defRPr>
                </a:pPr>
              </a:p>
            </c:txPr>
            <c:showLegendKey val="0"/>
            <c:showVal val="0"/>
            <c:showCatName val="0"/>
            <c:showSerName val="0"/>
            <c:showPercent val="0"/>
            <c:showBubbleSize val="0"/>
            <c:showLeaderLines val="0"/>
          </c:dLbls>
          <c:cat>
            <c:strRef>
              <c:f>'Monthly WC'!$B$2:$M$2</c:f>
              <c:strCache>
                <c:ptCount val="12"/>
                <c:pt idx="0">
                  <c:v>January </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'Monthly WC'!$B$16:$M$16</c:f>
              <c:numCache>
                <c:ptCount val="12"/>
                <c:pt idx="0">
                  <c:v>79581.673307</c:v>
                </c:pt>
                <c:pt idx="1">
                  <c:v>60942.895086</c:v>
                </c:pt>
                <c:pt idx="2">
                  <c:v>42304.116866</c:v>
                </c:pt>
                <c:pt idx="3">
                  <c:v>3790.836653</c:v>
                </c:pt>
                <c:pt idx="4">
                  <c:v>23429.614874</c:v>
                </c:pt>
                <c:pt idx="5">
                  <c:v>33193.891102</c:v>
                </c:pt>
                <c:pt idx="6">
                  <c:v>19858.718970</c:v>
                </c:pt>
                <c:pt idx="7">
                  <c:v>33065.632208</c:v>
                </c:pt>
                <c:pt idx="8">
                  <c:v>112812.322140</c:v>
                </c:pt>
                <c:pt idx="9">
                  <c:v>123207.171315</c:v>
                </c:pt>
                <c:pt idx="10">
                  <c:v>78638.778220</c:v>
                </c:pt>
                <c:pt idx="11">
                  <c:v>53886.273089</c:v>
                </c:pt>
              </c:numCache>
            </c:numRef>
          </c:val>
        </c:ser>
        <c:axId val="2094734552"/>
        <c:axId val="2094734553"/>
      </c:areaChart>
      <c:catAx>
        <c:axId val="2094734552"/>
        <c:scaling>
          <c:orientation val="minMax"/>
        </c:scaling>
        <c:delete val="0"/>
        <c:axPos val="b"/>
        <c:numFmt formatCode="General" sourceLinked="1"/>
        <c:majorTickMark val="out"/>
        <c:minorTickMark val="none"/>
        <c:tickLblPos val="low"/>
        <c:spPr>
          <a:ln w="12700" cap="flat">
            <a:solidFill>
              <a:srgbClr val="888888"/>
            </a:solidFill>
            <a:prstDash val="solid"/>
            <a:round/>
          </a:ln>
        </c:spPr>
        <c:txPr>
          <a:bodyPr rot="0"/>
          <a:lstStyle/>
          <a:p>
            <a:pPr>
              <a:defRPr b="0" i="0" strike="noStrike" sz="1800" u="none">
                <a:solidFill>
                  <a:srgbClr val="000000"/>
                </a:solidFill>
                <a:latin typeface="Helvetica Neue"/>
              </a:defRPr>
            </a:pPr>
          </a:p>
        </c:txPr>
        <c:crossAx val="2094734553"/>
        <c:crosses val="autoZero"/>
        <c:auto val="1"/>
        <c:lblAlgn val="ctr"/>
        <c:noMultiLvlLbl val="1"/>
      </c:catAx>
      <c:valAx>
        <c:axId val="2094734553"/>
        <c:scaling>
          <c:orientation val="minMax"/>
        </c:scaling>
        <c:delete val="0"/>
        <c:axPos val="l"/>
        <c:majorGridlines>
          <c:spPr>
            <a:ln w="12700" cap="flat">
              <a:solidFill>
                <a:srgbClr val="888888"/>
              </a:solidFill>
              <a:prstDash val="solid"/>
              <a:round/>
            </a:ln>
          </c:spPr>
        </c:majorGridlines>
        <c:numFmt formatCode="General" sourceLinked="1"/>
        <c:majorTickMark val="out"/>
        <c:minorTickMark val="none"/>
        <c:tickLblPos val="nextTo"/>
        <c:spPr>
          <a:ln w="12700" cap="flat">
            <a:solidFill>
              <a:srgbClr val="888888"/>
            </a:solidFill>
            <a:prstDash val="solid"/>
            <a:round/>
          </a:ln>
        </c:spPr>
        <c:txPr>
          <a:bodyPr rot="0"/>
          <a:lstStyle/>
          <a:p>
            <a:pPr>
              <a:defRPr b="0" i="0" strike="noStrike" sz="1800" u="none">
                <a:solidFill>
                  <a:srgbClr val="000000"/>
                </a:solidFill>
                <a:latin typeface="Helvetica Neue"/>
              </a:defRPr>
            </a:pPr>
          </a:p>
        </c:txPr>
        <c:crossAx val="2094734552"/>
        <c:crosses val="autoZero"/>
        <c:crossBetween val="midCat"/>
        <c:majorUnit val="75000"/>
        <c:minorUnit val="37500"/>
      </c:valAx>
      <c:spPr>
        <a:solidFill>
          <a:srgbClr val="FFFFFF"/>
        </a:solidFill>
        <a:ln w="12700" cap="flat">
          <a:noFill/>
          <a:miter lim="400000"/>
        </a:ln>
        <a:effectLst/>
      </c:spPr>
    </c:plotArea>
    <c:plotVisOnly val="1"/>
    <c:dispBlanksAs val="gap"/>
  </c:chart>
  <c:spPr>
    <a:solidFill>
      <a:srgbClr val="FFFFFF"/>
    </a:solidFill>
    <a:ln w="12700" cap="flat">
      <a:solidFill>
        <a:srgbClr val="888888"/>
      </a:solidFill>
      <a:prstDash val="solid"/>
      <a:round/>
    </a:ln>
    <a:effectLst/>
  </c:spPr>
</c:chartSpace>
</file>

<file path=xl/drawings/_rels/drawing1.xml.rels><?xml version="1.0" encoding="UTF-8"?>
<Relationships xmlns="http://schemas.openxmlformats.org/package/2006/relationships"><Relationship Id="rId1" Type="http://schemas.openxmlformats.org/officeDocument/2006/relationships/image" Target="../media/image1.jpeg"/></Relationships>

</file>

<file path=xl/drawings/_rels/drawing2.xml.rels><?xml version="1.0" encoding="UTF-8"?>
<Relationships xmlns="http://schemas.openxmlformats.org/package/2006/relationships"><Relationship Id="rId1" Type="http://schemas.openxmlformats.org/officeDocument/2006/relationships/chart" Target="../charts/chart1.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12700</xdr:colOff>
      <xdr:row>0</xdr:row>
      <xdr:rowOff>12700</xdr:rowOff>
    </xdr:from>
    <xdr:to>
      <xdr:col>5</xdr:col>
      <xdr:colOff>746855</xdr:colOff>
      <xdr:row>48</xdr:row>
      <xdr:rowOff>129607</xdr:rowOff>
    </xdr:to>
    <xdr:sp>
      <xdr:nvSpPr>
        <xdr:cNvPr id="2" name="Rectangle"/>
        <xdr:cNvSpPr/>
      </xdr:nvSpPr>
      <xdr:spPr>
        <a:xfrm>
          <a:off x="12700" y="12700"/>
          <a:ext cx="6957156" cy="9192328"/>
        </a:xfrm>
        <a:prstGeom prst="rect">
          <a:avLst/>
        </a:prstGeom>
        <a:blipFill rotWithShape="1">
          <a:blip r:embed="rId1"/>
          <a:srcRect l="0" t="0" r="0" b="0"/>
          <a:stretch>
            <a:fillRect/>
          </a:stretch>
        </a:blipFill>
        <a:ln w="25400" cap="flat">
          <a:solidFill>
            <a:schemeClr val="accent1"/>
          </a:solidFill>
          <a:prstDash val="solid"/>
          <a:round/>
        </a:ln>
        <a:effectLst>
          <a:outerShdw sx="100000" sy="100000" kx="0" ky="0" algn="b" rotWithShape="0" blurRad="38100" dist="23000" dir="5400000">
            <a:srgbClr val="000000">
              <a:alpha val="35000"/>
            </a:srgbClr>
          </a:outerShdw>
        </a:effectLst>
      </xdr:spPr>
      <xdr:txBody>
        <a:bodyPr/>
        <a:lstStyle/>
        <a:p>
          <a:pPr/>
        </a:p>
      </xdr:txBody>
    </xdr:sp>
    <xdr:clientData/>
  </xdr:twoCellAnchor>
</xdr:wsDr>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501079</xdr:colOff>
      <xdr:row>25</xdr:row>
      <xdr:rowOff>12005</xdr:rowOff>
    </xdr:from>
    <xdr:to>
      <xdr:col>13</xdr:col>
      <xdr:colOff>43815</xdr:colOff>
      <xdr:row>48</xdr:row>
      <xdr:rowOff>117228</xdr:rowOff>
    </xdr:to>
    <xdr:graphicFrame>
      <xdr:nvGraphicFramePr>
        <xdr:cNvPr id="4" name="2D Area Chart"/>
        <xdr:cNvGraphicFramePr/>
      </xdr:nvGraphicFramePr>
      <xdr:xfrm>
        <a:off x="501079" y="4368105"/>
        <a:ext cx="11150537" cy="4486724"/>
      </xdr:xfrm>
      <a:graphic xmlns:a="http://schemas.openxmlformats.org/drawingml/2006/main">
        <a:graphicData uri="http://schemas.openxmlformats.org/drawingml/2006/chart">
          <c:chart xmlns:c="http://schemas.openxmlformats.org/drawingml/2006/chart" r:id="rId1"/>
        </a:graphicData>
      </a:graphic>
    </xdr:graphicFrame>
    <xdr:clientData/>
  </xdr:twoCellAnchor>
</xdr:wsDr>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8" tIns="45718" rIns="45718" bIns="45718"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s>

</file>

<file path=xl/worksheets/_rels/sheet9.xml.rels><?xml version="1.0" encoding="UTF-8"?>
<Relationships xmlns="http://schemas.openxmlformats.org/package/2006/relationships"><Relationship Id="rId1" Type="http://schemas.openxmlformats.org/officeDocument/2006/relationships/drawing" Target="../drawings/drawing2.xml"/></Relationships>

</file>

<file path=xl/worksheets/sheet1.xml><?xml version="1.0" encoding="utf-8"?>
<worksheet xmlns:r="http://schemas.openxmlformats.org/officeDocument/2006/relationships" xmlns="http://schemas.openxmlformats.org/spreadsheetml/2006/main">
  <sheetPr>
    <pageSetUpPr fitToPage="1"/>
  </sheetPr>
  <dimension ref="A1:E10"/>
  <sheetViews>
    <sheetView workbookViewId="0" showGridLines="0" defaultGridColor="1">
      <pane topLeftCell="B2" xSplit="1" ySplit="1" activePane="bottomRight" state="frozen"/>
    </sheetView>
  </sheetViews>
  <sheetFormatPr defaultColWidth="16.3333" defaultRowHeight="15.4" customHeight="1" outlineLevelRow="0" outlineLevelCol="0"/>
  <cols>
    <col min="1" max="5" width="16.3516" style="1" customWidth="1"/>
    <col min="6" max="16384" width="16.3516" style="1" customWidth="1"/>
  </cols>
  <sheetData>
    <row r="1" ht="13.1" customHeight="1">
      <c r="A1" s="2"/>
      <c r="B1" s="2"/>
      <c r="C1" s="2"/>
      <c r="D1" s="2"/>
      <c r="E1" s="2"/>
    </row>
    <row r="2" ht="13.1" customHeight="1">
      <c r="A2" s="3"/>
      <c r="B2" s="4"/>
      <c r="C2" s="5"/>
      <c r="D2" s="5"/>
      <c r="E2" s="5"/>
    </row>
    <row r="3" ht="12.9" customHeight="1">
      <c r="A3" s="6"/>
      <c r="B3" s="7"/>
      <c r="C3" s="8"/>
      <c r="D3" s="8"/>
      <c r="E3" s="8"/>
    </row>
    <row r="4" ht="12.9" customHeight="1">
      <c r="A4" s="6"/>
      <c r="B4" s="7"/>
      <c r="C4" s="8"/>
      <c r="D4" s="8"/>
      <c r="E4" s="8"/>
    </row>
    <row r="5" ht="12.9" customHeight="1">
      <c r="A5" s="6"/>
      <c r="B5" s="7"/>
      <c r="C5" s="8"/>
      <c r="D5" s="8"/>
      <c r="E5" s="8"/>
    </row>
    <row r="6" ht="12.9" customHeight="1">
      <c r="A6" s="6"/>
      <c r="B6" s="7"/>
      <c r="C6" s="8"/>
      <c r="D6" s="8"/>
      <c r="E6" s="8"/>
    </row>
    <row r="7" ht="12.9" customHeight="1">
      <c r="A7" s="6"/>
      <c r="B7" s="7"/>
      <c r="C7" s="8"/>
      <c r="D7" s="8"/>
      <c r="E7" s="8"/>
    </row>
    <row r="8" ht="12.9" customHeight="1">
      <c r="A8" s="6"/>
      <c r="B8" s="7"/>
      <c r="C8" s="8"/>
      <c r="D8" s="8"/>
      <c r="E8" s="8"/>
    </row>
    <row r="9" ht="12.9" customHeight="1">
      <c r="A9" s="6"/>
      <c r="B9" s="7"/>
      <c r="C9" s="8"/>
      <c r="D9" s="8"/>
      <c r="E9" s="8"/>
    </row>
    <row r="10" ht="12.9" customHeight="1">
      <c r="A10" s="6"/>
      <c r="B10" s="7"/>
      <c r="C10" s="8"/>
      <c r="D10" s="8"/>
      <c r="E10" s="8"/>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dimension ref="A2:B51"/>
  <sheetViews>
    <sheetView workbookViewId="0" showGridLines="0" defaultGridColor="1">
      <pane topLeftCell="B3" xSplit="1" ySplit="2" activePane="bottomRight" state="frozen"/>
    </sheetView>
  </sheetViews>
  <sheetFormatPr defaultColWidth="16.3333" defaultRowHeight="15.4" customHeight="1" outlineLevelRow="0" outlineLevelCol="0"/>
  <cols>
    <col min="1" max="1" width="124.555" style="9" customWidth="1"/>
    <col min="2" max="2" width="1.4375" style="9" customWidth="1"/>
    <col min="3" max="16384" width="16.3516" style="9" customWidth="1"/>
  </cols>
  <sheetData>
    <row r="1" ht="14.8" customHeight="1">
      <c r="A1" t="s" s="10">
        <v>0</v>
      </c>
      <c r="B1" s="10"/>
    </row>
    <row r="2" ht="14.15" customHeight="1">
      <c r="A2" s="11"/>
      <c r="B2" s="11"/>
    </row>
    <row r="3" ht="26.15" customHeight="1">
      <c r="A3" t="s" s="12">
        <v>1</v>
      </c>
      <c r="B3" s="13"/>
    </row>
    <row r="4" ht="13.95" customHeight="1">
      <c r="A4" s="14"/>
      <c r="B4" s="15"/>
    </row>
    <row r="5" ht="25.95" customHeight="1">
      <c r="A5" t="s" s="16">
        <v>2</v>
      </c>
      <c r="B5" s="15"/>
    </row>
    <row r="6" ht="13.95" customHeight="1">
      <c r="A6" s="14"/>
      <c r="B6" s="15"/>
    </row>
    <row r="7" ht="37.95" customHeight="1">
      <c r="A7" t="s" s="16">
        <v>3</v>
      </c>
      <c r="B7" s="15"/>
    </row>
    <row r="8" ht="13.95" customHeight="1">
      <c r="A8" s="14"/>
      <c r="B8" s="15"/>
    </row>
    <row r="9" ht="13.95" customHeight="1">
      <c r="A9" s="14"/>
      <c r="B9" s="15"/>
    </row>
    <row r="10" ht="13.95" customHeight="1">
      <c r="A10" t="s" s="16">
        <v>4</v>
      </c>
      <c r="B10" s="15"/>
    </row>
    <row r="11" ht="13.95" customHeight="1">
      <c r="A11" t="s" s="16">
        <v>5</v>
      </c>
      <c r="B11" s="15"/>
    </row>
    <row r="12" ht="13.95" customHeight="1">
      <c r="A12" t="s" s="16">
        <v>6</v>
      </c>
      <c r="B12" s="15"/>
    </row>
    <row r="13" ht="13.95" customHeight="1">
      <c r="A13" t="s" s="17">
        <v>7</v>
      </c>
      <c r="B13" s="15"/>
    </row>
    <row r="14" ht="13.95" customHeight="1">
      <c r="A14" t="s" s="16">
        <v>8</v>
      </c>
      <c r="B14" s="15"/>
    </row>
    <row r="15" ht="13.95" customHeight="1">
      <c r="A15" s="14"/>
      <c r="B15" s="15"/>
    </row>
    <row r="16" ht="13.95" customHeight="1">
      <c r="A16" s="14"/>
      <c r="B16" s="15"/>
    </row>
    <row r="17" ht="13.95" customHeight="1">
      <c r="A17" t="s" s="16">
        <v>9</v>
      </c>
      <c r="B17" s="15"/>
    </row>
    <row r="18" ht="13.95" customHeight="1">
      <c r="A18" t="s" s="16">
        <v>6</v>
      </c>
      <c r="B18" s="15"/>
    </row>
    <row r="19" ht="13.95" customHeight="1">
      <c r="A19" t="s" s="17">
        <v>10</v>
      </c>
      <c r="B19" s="15"/>
    </row>
    <row r="20" ht="13.95" customHeight="1">
      <c r="A20" t="s" s="16">
        <v>11</v>
      </c>
      <c r="B20" s="15"/>
    </row>
    <row r="21" ht="13.95" customHeight="1">
      <c r="A21" s="14"/>
      <c r="B21" s="15"/>
    </row>
    <row r="22" ht="13.95" customHeight="1">
      <c r="A22" s="14"/>
      <c r="B22" s="15"/>
    </row>
    <row r="23" ht="13.95" customHeight="1">
      <c r="A23" s="14"/>
      <c r="B23" s="15"/>
    </row>
    <row r="24" ht="13.95" customHeight="1">
      <c r="A24" s="14"/>
      <c r="B24" s="15"/>
    </row>
    <row r="25" ht="13.95" customHeight="1">
      <c r="A25" s="14"/>
      <c r="B25" s="15"/>
    </row>
    <row r="26" ht="13.95" customHeight="1">
      <c r="A26" s="14"/>
      <c r="B26" s="15"/>
    </row>
    <row r="27" ht="13.95" customHeight="1">
      <c r="A27" s="14"/>
      <c r="B27" s="15"/>
    </row>
    <row r="28" ht="13.95" customHeight="1">
      <c r="A28" s="14"/>
      <c r="B28" s="15"/>
    </row>
    <row r="29" ht="13.95" customHeight="1">
      <c r="A29" s="14"/>
      <c r="B29" s="15"/>
    </row>
    <row r="30" ht="13.95" customHeight="1">
      <c r="A30" s="14"/>
      <c r="B30" s="15"/>
    </row>
    <row r="31" ht="13.95" customHeight="1">
      <c r="A31" s="14"/>
      <c r="B31" s="15"/>
    </row>
    <row r="32" ht="13.95" customHeight="1">
      <c r="A32" s="14"/>
      <c r="B32" s="15"/>
    </row>
    <row r="33" ht="13.95" customHeight="1">
      <c r="A33" s="14"/>
      <c r="B33" s="15"/>
    </row>
    <row r="34" ht="13.95" customHeight="1">
      <c r="A34" s="14"/>
      <c r="B34" s="15"/>
    </row>
    <row r="35" ht="13.95" customHeight="1">
      <c r="A35" s="14"/>
      <c r="B35" s="15"/>
    </row>
    <row r="36" ht="13.95" customHeight="1">
      <c r="A36" s="14"/>
      <c r="B36" s="15"/>
    </row>
    <row r="37" ht="13.95" customHeight="1">
      <c r="A37" s="14"/>
      <c r="B37" s="15"/>
    </row>
    <row r="38" ht="13.95" customHeight="1">
      <c r="A38" s="14"/>
      <c r="B38" s="15"/>
    </row>
    <row r="39" ht="13.95" customHeight="1">
      <c r="A39" s="14"/>
      <c r="B39" s="15"/>
    </row>
    <row r="40" ht="13.95" customHeight="1">
      <c r="A40" s="14"/>
      <c r="B40" s="15"/>
    </row>
    <row r="41" ht="13.95" customHeight="1">
      <c r="A41" s="14"/>
      <c r="B41" s="15"/>
    </row>
    <row r="42" ht="13.95" customHeight="1">
      <c r="A42" s="14"/>
      <c r="B42" s="15"/>
    </row>
    <row r="43" ht="13.95" customHeight="1">
      <c r="A43" s="14"/>
      <c r="B43" s="15"/>
    </row>
    <row r="44" ht="13.95" customHeight="1">
      <c r="A44" s="14"/>
      <c r="B44" s="15"/>
    </row>
    <row r="45" ht="13.95" customHeight="1">
      <c r="A45" s="14"/>
      <c r="B45" s="15"/>
    </row>
    <row r="46" ht="13.95" customHeight="1">
      <c r="A46" s="14"/>
      <c r="B46" s="15"/>
    </row>
    <row r="47" ht="13.95" customHeight="1">
      <c r="A47" s="14"/>
      <c r="B47" s="15"/>
    </row>
    <row r="48" ht="13.95" customHeight="1">
      <c r="A48" s="14"/>
      <c r="B48" s="15"/>
    </row>
    <row r="49" ht="13.95" customHeight="1">
      <c r="A49" s="14"/>
      <c r="B49" s="15"/>
    </row>
    <row r="50" ht="13.95" customHeight="1">
      <c r="A50" s="14"/>
      <c r="B50" s="15"/>
    </row>
    <row r="51" ht="13.95" customHeight="1">
      <c r="A51" s="14"/>
      <c r="B51" s="18"/>
    </row>
  </sheetData>
  <mergeCells count="1">
    <mergeCell ref="A1:B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AT45"/>
  <sheetViews>
    <sheetView workbookViewId="0" showGridLines="0" defaultGridColor="1"/>
  </sheetViews>
  <sheetFormatPr defaultColWidth="8.83333" defaultRowHeight="15" customHeight="1" outlineLevelRow="0" outlineLevelCol="0"/>
  <cols>
    <col min="1" max="1" width="1.5" style="19" customWidth="1"/>
    <col min="2" max="3" width="2.85156" style="19" customWidth="1"/>
    <col min="4" max="4" width="25.5" style="19" customWidth="1"/>
    <col min="5" max="5" width="11.1719" style="19" customWidth="1"/>
    <col min="6" max="6" width="9.35156" style="19" customWidth="1"/>
    <col min="7" max="7" width="1.5" style="19" customWidth="1"/>
    <col min="8" max="8" width="18.5" style="19" customWidth="1"/>
    <col min="9" max="9" width="10.8516" style="19" customWidth="1"/>
    <col min="10" max="11" width="1.5" style="19" customWidth="1"/>
    <col min="12" max="12" width="34.3516" style="19" customWidth="1"/>
    <col min="13" max="13" width="10.3516" style="19" customWidth="1"/>
    <col min="14" max="14" width="2.33594" style="19" customWidth="1"/>
    <col min="15" max="15" width="36.0703" style="19" customWidth="1"/>
    <col min="16" max="16" width="1.85156" style="19" customWidth="1"/>
    <col min="17" max="19" width="1.5" style="19" customWidth="1"/>
    <col min="20" max="20" width="25.5" style="19" customWidth="1"/>
    <col min="21" max="22" width="9.5" style="19" customWidth="1"/>
    <col min="23" max="23" width="1.5" style="19" customWidth="1"/>
    <col min="24" max="24" width="19.6719" style="19" customWidth="1"/>
    <col min="25" max="25" width="11.1719" style="19" customWidth="1"/>
    <col min="26" max="26" width="1.5" style="19" customWidth="1"/>
    <col min="27" max="27" width="1.67188" style="19" customWidth="1"/>
    <col min="28" max="28" width="35.3516" style="19" customWidth="1"/>
    <col min="29" max="29" width="11.5" style="19" customWidth="1"/>
    <col min="30" max="33" width="8.85156" style="19" customWidth="1"/>
    <col min="34" max="36" width="1.5" style="19" customWidth="1"/>
    <col min="37" max="37" width="24.5" style="19" customWidth="1"/>
    <col min="38" max="39" width="9.35156" style="19" customWidth="1"/>
    <col min="40" max="40" width="1.5" style="19" customWidth="1"/>
    <col min="41" max="41" width="18.8516" style="19" customWidth="1"/>
    <col min="42" max="42" width="10.8516" style="19" customWidth="1"/>
    <col min="43" max="44" width="1.5" style="19" customWidth="1"/>
    <col min="45" max="45" width="34.3516" style="19" customWidth="1"/>
    <col min="46" max="46" width="10.8516" style="19" customWidth="1"/>
    <col min="47" max="16384" width="8.85156" style="19" customWidth="1"/>
  </cols>
  <sheetData>
    <row r="1" ht="13.55" customHeight="1">
      <c r="A1" s="20"/>
      <c r="B1" s="21"/>
      <c r="C1" s="21"/>
      <c r="D1" s="21"/>
      <c r="E1" s="21"/>
      <c r="F1" s="21"/>
      <c r="G1" s="21"/>
      <c r="H1" s="21"/>
      <c r="I1" s="21"/>
      <c r="J1" s="22"/>
      <c r="K1" s="23"/>
      <c r="L1" s="23"/>
      <c r="M1" s="23"/>
      <c r="N1" s="23"/>
      <c r="O1" s="23"/>
      <c r="P1" s="23"/>
      <c r="Q1" s="24"/>
      <c r="R1" s="24"/>
      <c r="S1" s="24"/>
      <c r="T1" s="24"/>
      <c r="U1" s="24"/>
      <c r="V1" s="24"/>
      <c r="W1" s="24"/>
      <c r="X1" s="24"/>
      <c r="Y1" s="24"/>
      <c r="Z1" s="24"/>
      <c r="AA1" s="23"/>
      <c r="AB1" s="23"/>
      <c r="AC1" s="23"/>
      <c r="AD1" s="23"/>
      <c r="AE1" s="23"/>
      <c r="AF1" s="23"/>
      <c r="AG1" s="25"/>
      <c r="AH1" s="26"/>
      <c r="AI1" s="26"/>
      <c r="AJ1" s="26"/>
      <c r="AK1" s="26"/>
      <c r="AL1" s="26"/>
      <c r="AM1" s="26"/>
      <c r="AN1" s="26"/>
      <c r="AO1" s="26"/>
      <c r="AP1" s="26"/>
      <c r="AQ1" s="26"/>
      <c r="AR1" s="26"/>
      <c r="AS1" s="26"/>
      <c r="AT1" s="26"/>
    </row>
    <row r="2" ht="13.5" customHeight="1">
      <c r="A2" s="27"/>
      <c r="B2" t="s" s="28">
        <v>12</v>
      </c>
      <c r="C2" s="23"/>
      <c r="D2" s="23"/>
      <c r="E2" s="23"/>
      <c r="F2" s="23"/>
      <c r="G2" s="23"/>
      <c r="H2" s="23"/>
      <c r="I2" s="23"/>
      <c r="J2" s="29"/>
      <c r="K2" s="30"/>
      <c r="L2" s="31"/>
      <c r="M2" s="31"/>
      <c r="N2" s="32"/>
      <c r="O2" s="32"/>
      <c r="P2" s="32"/>
      <c r="Q2" s="33"/>
      <c r="R2" t="s" s="34">
        <v>13</v>
      </c>
      <c r="S2" s="32"/>
      <c r="T2" s="32"/>
      <c r="U2" s="32"/>
      <c r="V2" s="32"/>
      <c r="W2" s="32"/>
      <c r="X2" s="32"/>
      <c r="Y2" s="32"/>
      <c r="Z2" s="33"/>
      <c r="AA2" s="32"/>
      <c r="AB2" s="32"/>
      <c r="AC2" s="32"/>
      <c r="AD2" s="32"/>
      <c r="AE2" s="32"/>
      <c r="AF2" s="32"/>
      <c r="AG2" s="35"/>
      <c r="AH2" s="26"/>
      <c r="AI2" s="36"/>
      <c r="AJ2" s="37"/>
      <c r="AK2" s="37"/>
      <c r="AL2" s="37"/>
      <c r="AM2" s="37"/>
      <c r="AN2" s="37"/>
      <c r="AO2" s="37"/>
      <c r="AP2" s="37"/>
      <c r="AQ2" s="26"/>
      <c r="AR2" s="26"/>
      <c r="AS2" s="26"/>
      <c r="AT2" s="26"/>
    </row>
    <row r="3" ht="13.5" customHeight="1">
      <c r="A3" s="27"/>
      <c r="B3" t="s" s="38">
        <v>14</v>
      </c>
      <c r="C3" s="32"/>
      <c r="D3" s="32"/>
      <c r="E3" s="32"/>
      <c r="F3" s="32"/>
      <c r="G3" s="32"/>
      <c r="H3" s="32"/>
      <c r="I3" s="32"/>
      <c r="J3" s="29"/>
      <c r="K3" s="39"/>
      <c r="L3" s="40"/>
      <c r="M3" s="41"/>
      <c r="N3" s="42"/>
      <c r="O3" s="32"/>
      <c r="P3" s="32"/>
      <c r="Q3" s="33"/>
      <c r="R3" t="s" s="34">
        <v>14</v>
      </c>
      <c r="S3" s="32"/>
      <c r="T3" s="32"/>
      <c r="U3" s="32"/>
      <c r="V3" s="32"/>
      <c r="W3" s="32"/>
      <c r="X3" s="32"/>
      <c r="Y3" s="32"/>
      <c r="Z3" s="33"/>
      <c r="AA3" s="32"/>
      <c r="AB3" s="32"/>
      <c r="AC3" s="32"/>
      <c r="AD3" s="32"/>
      <c r="AE3" s="32"/>
      <c r="AF3" s="32"/>
      <c r="AG3" s="35"/>
      <c r="AH3" s="26"/>
      <c r="AI3" s="36"/>
      <c r="AJ3" s="37"/>
      <c r="AK3" s="37"/>
      <c r="AL3" s="37"/>
      <c r="AM3" s="37"/>
      <c r="AN3" s="37"/>
      <c r="AO3" s="37"/>
      <c r="AP3" s="37"/>
      <c r="AQ3" s="26"/>
      <c r="AR3" s="26"/>
      <c r="AS3" s="26"/>
      <c r="AT3" s="26"/>
    </row>
    <row r="4" ht="13.5" customHeight="1">
      <c r="A4" s="27"/>
      <c r="B4" s="43"/>
      <c r="C4" s="32"/>
      <c r="D4" s="32"/>
      <c r="E4" s="32"/>
      <c r="F4" s="32"/>
      <c r="G4" s="44"/>
      <c r="H4" s="45"/>
      <c r="I4" s="32"/>
      <c r="J4" s="29"/>
      <c r="K4" s="39"/>
      <c r="L4" s="46"/>
      <c r="M4" s="47"/>
      <c r="N4" s="42"/>
      <c r="O4" s="32"/>
      <c r="P4" s="32"/>
      <c r="Q4" s="33"/>
      <c r="R4" s="45"/>
      <c r="S4" s="32"/>
      <c r="T4" s="32"/>
      <c r="U4" s="32"/>
      <c r="V4" s="32"/>
      <c r="W4" s="48"/>
      <c r="X4" s="45"/>
      <c r="Y4" s="32"/>
      <c r="Z4" s="33"/>
      <c r="AA4" s="32"/>
      <c r="AB4" s="32"/>
      <c r="AC4" s="32"/>
      <c r="AD4" s="32"/>
      <c r="AE4" s="32"/>
      <c r="AF4" s="32"/>
      <c r="AG4" s="35"/>
      <c r="AH4" s="26"/>
      <c r="AI4" s="49"/>
      <c r="AJ4" s="37"/>
      <c r="AK4" s="37"/>
      <c r="AL4" s="37"/>
      <c r="AM4" s="37"/>
      <c r="AN4" s="50"/>
      <c r="AO4" s="49"/>
      <c r="AP4" s="37"/>
      <c r="AQ4" s="26"/>
      <c r="AR4" s="26"/>
      <c r="AS4" s="26"/>
      <c r="AT4" s="26"/>
    </row>
    <row r="5" ht="13.5" customHeight="1">
      <c r="A5" s="27"/>
      <c r="B5" t="s" s="38">
        <v>15</v>
      </c>
      <c r="C5" s="45"/>
      <c r="D5" s="45"/>
      <c r="E5" s="45"/>
      <c r="F5" s="45"/>
      <c r="G5" s="44"/>
      <c r="H5" t="s" s="34">
        <v>16</v>
      </c>
      <c r="I5" s="51"/>
      <c r="J5" s="29"/>
      <c r="K5" s="39"/>
      <c r="L5" s="52"/>
      <c r="M5" s="39"/>
      <c r="N5" s="42"/>
      <c r="O5" s="32"/>
      <c r="P5" s="32"/>
      <c r="Q5" s="33"/>
      <c r="R5" t="s" s="34">
        <v>15</v>
      </c>
      <c r="S5" s="45"/>
      <c r="T5" s="45"/>
      <c r="U5" s="45"/>
      <c r="V5" s="45"/>
      <c r="W5" s="48"/>
      <c r="X5" t="s" s="34">
        <v>16</v>
      </c>
      <c r="Y5" s="34"/>
      <c r="Z5" s="33"/>
      <c r="AA5" s="32"/>
      <c r="AB5" s="32"/>
      <c r="AC5" s="32"/>
      <c r="AD5" s="32"/>
      <c r="AE5" s="32"/>
      <c r="AF5" s="32"/>
      <c r="AG5" s="35"/>
      <c r="AH5" s="26"/>
      <c r="AI5" s="36"/>
      <c r="AJ5" s="53"/>
      <c r="AK5" s="53"/>
      <c r="AL5" s="53"/>
      <c r="AM5" s="53"/>
      <c r="AN5" s="50"/>
      <c r="AO5" s="36"/>
      <c r="AP5" s="54"/>
      <c r="AQ5" s="26"/>
      <c r="AR5" s="26"/>
      <c r="AS5" s="26"/>
      <c r="AT5" s="26"/>
    </row>
    <row r="6" ht="13.5" customHeight="1">
      <c r="A6" s="27"/>
      <c r="B6" t="s" s="55">
        <v>17</v>
      </c>
      <c r="C6" s="56"/>
      <c r="D6" s="32"/>
      <c r="E6" s="30"/>
      <c r="F6" s="30"/>
      <c r="G6" s="29"/>
      <c r="H6" t="s" s="57">
        <v>18</v>
      </c>
      <c r="I6" s="30">
        <v>3765000</v>
      </c>
      <c r="J6" s="29"/>
      <c r="K6" s="39"/>
      <c r="L6" s="52"/>
      <c r="M6" s="58"/>
      <c r="N6" s="42"/>
      <c r="O6" s="32"/>
      <c r="P6" s="32"/>
      <c r="Q6" s="33"/>
      <c r="R6" t="s" s="59">
        <v>17</v>
      </c>
      <c r="S6" s="56"/>
      <c r="T6" s="32"/>
      <c r="U6" s="30"/>
      <c r="V6" s="30"/>
      <c r="W6" s="60"/>
      <c r="X6" t="s" s="57">
        <v>18</v>
      </c>
      <c r="Y6" s="30">
        <v>3765000</v>
      </c>
      <c r="Z6" s="33"/>
      <c r="AA6" s="32"/>
      <c r="AB6" s="32"/>
      <c r="AC6" s="32"/>
      <c r="AD6" s="32"/>
      <c r="AE6" s="32"/>
      <c r="AF6" s="32"/>
      <c r="AG6" s="35"/>
      <c r="AH6" s="26"/>
      <c r="AI6" s="61"/>
      <c r="AJ6" s="62"/>
      <c r="AK6" s="26"/>
      <c r="AL6" s="63"/>
      <c r="AM6" s="63"/>
      <c r="AN6" s="63"/>
      <c r="AO6" s="64"/>
      <c r="AP6" s="63"/>
      <c r="AQ6" s="26"/>
      <c r="AR6" s="26"/>
      <c r="AS6" s="26"/>
      <c r="AT6" s="26"/>
    </row>
    <row r="7" ht="13.5" customHeight="1">
      <c r="A7" s="27"/>
      <c r="B7" s="65"/>
      <c r="C7" s="32"/>
      <c r="D7" t="s" s="57">
        <v>19</v>
      </c>
      <c r="E7" s="30">
        <v>55000</v>
      </c>
      <c r="F7" s="30"/>
      <c r="G7" s="29"/>
      <c r="H7" t="s" s="66">
        <v>20</v>
      </c>
      <c r="I7" s="67">
        <v>2740000</v>
      </c>
      <c r="J7" s="29"/>
      <c r="K7" s="39"/>
      <c r="L7" s="68"/>
      <c r="M7" s="69"/>
      <c r="N7" s="42"/>
      <c r="O7" s="32"/>
      <c r="P7" s="32"/>
      <c r="Q7" s="33"/>
      <c r="R7" s="32"/>
      <c r="S7" s="32"/>
      <c r="T7" t="s" s="57">
        <v>19</v>
      </c>
      <c r="U7" s="30">
        <v>55000</v>
      </c>
      <c r="V7" s="30"/>
      <c r="W7" s="60"/>
      <c r="X7" t="s" s="66">
        <v>20</v>
      </c>
      <c r="Y7" s="67">
        <v>2740000</v>
      </c>
      <c r="Z7" s="33"/>
      <c r="AA7" s="32"/>
      <c r="AB7" s="70"/>
      <c r="AC7" s="70"/>
      <c r="AD7" s="32"/>
      <c r="AE7" s="32"/>
      <c r="AF7" s="32"/>
      <c r="AG7" s="35"/>
      <c r="AH7" s="26"/>
      <c r="AI7" s="26"/>
      <c r="AJ7" s="26"/>
      <c r="AK7" s="64"/>
      <c r="AL7" s="63"/>
      <c r="AM7" s="63"/>
      <c r="AN7" s="63"/>
      <c r="AO7" s="64"/>
      <c r="AP7" s="63"/>
      <c r="AQ7" s="26"/>
      <c r="AR7" s="26"/>
      <c r="AS7" s="26"/>
      <c r="AT7" s="26"/>
    </row>
    <row r="8" ht="13.5" customHeight="1">
      <c r="A8" s="27"/>
      <c r="B8" s="65"/>
      <c r="C8" s="32"/>
      <c r="D8" t="s" s="57">
        <v>21</v>
      </c>
      <c r="E8" s="30">
        <v>175000</v>
      </c>
      <c r="F8" s="30"/>
      <c r="G8" s="29"/>
      <c r="H8" t="s" s="71">
        <v>22</v>
      </c>
      <c r="I8" s="72">
        <f>I6-I7</f>
        <v>1025000</v>
      </c>
      <c r="J8" s="29"/>
      <c r="K8" s="73"/>
      <c r="L8" t="s" s="74">
        <v>23</v>
      </c>
      <c r="M8" s="75"/>
      <c r="N8" s="76"/>
      <c r="O8" s="77"/>
      <c r="P8" s="32"/>
      <c r="Q8" s="33"/>
      <c r="R8" s="32"/>
      <c r="S8" s="32"/>
      <c r="T8" t="s" s="57">
        <v>21</v>
      </c>
      <c r="U8" s="30">
        <v>60000</v>
      </c>
      <c r="V8" s="30"/>
      <c r="W8" s="60"/>
      <c r="X8" t="s" s="71">
        <v>22</v>
      </c>
      <c r="Y8" s="72">
        <f>Y6-Y7</f>
        <v>1025000</v>
      </c>
      <c r="Z8" s="33"/>
      <c r="AA8" s="78"/>
      <c r="AB8" t="s" s="74">
        <v>23</v>
      </c>
      <c r="AC8" s="75"/>
      <c r="AD8" s="79"/>
      <c r="AE8" s="32"/>
      <c r="AF8" s="32"/>
      <c r="AG8" s="35"/>
      <c r="AH8" s="26"/>
      <c r="AI8" s="26"/>
      <c r="AJ8" s="26"/>
      <c r="AK8" s="64"/>
      <c r="AL8" s="63"/>
      <c r="AM8" s="63"/>
      <c r="AN8" s="63"/>
      <c r="AO8" s="64"/>
      <c r="AP8" s="63"/>
      <c r="AQ8" s="26"/>
      <c r="AR8" s="26"/>
      <c r="AS8" s="80"/>
      <c r="AT8" s="81"/>
    </row>
    <row r="9" ht="13.5" customHeight="1">
      <c r="A9" s="27"/>
      <c r="B9" s="65"/>
      <c r="C9" s="32"/>
      <c r="D9" t="s" s="57">
        <v>24</v>
      </c>
      <c r="E9" s="30">
        <v>150000</v>
      </c>
      <c r="F9" s="30"/>
      <c r="G9" s="29"/>
      <c r="H9" s="30"/>
      <c r="I9" s="30"/>
      <c r="J9" s="29"/>
      <c r="K9" s="73"/>
      <c r="L9" t="s" s="82">
        <v>25</v>
      </c>
      <c r="M9" s="83">
        <f>F10</f>
        <v>380000</v>
      </c>
      <c r="N9" s="84"/>
      <c r="O9" s="85"/>
      <c r="P9" s="86"/>
      <c r="Q9" s="33"/>
      <c r="R9" s="32"/>
      <c r="S9" s="32"/>
      <c r="T9" t="s" s="57">
        <v>24</v>
      </c>
      <c r="U9" s="30">
        <v>66000</v>
      </c>
      <c r="V9" s="30"/>
      <c r="W9" s="60"/>
      <c r="X9" s="30"/>
      <c r="Y9" s="30"/>
      <c r="Z9" s="33"/>
      <c r="AA9" s="78"/>
      <c r="AB9" t="s" s="82">
        <v>25</v>
      </c>
      <c r="AC9" s="83">
        <f>V10</f>
        <v>181000</v>
      </c>
      <c r="AD9" s="79"/>
      <c r="AE9" s="32"/>
      <c r="AF9" s="32"/>
      <c r="AG9" s="35"/>
      <c r="AH9" s="26"/>
      <c r="AI9" s="26"/>
      <c r="AJ9" s="26"/>
      <c r="AK9" s="64"/>
      <c r="AL9" s="63"/>
      <c r="AM9" s="63"/>
      <c r="AN9" s="63"/>
      <c r="AO9" s="63"/>
      <c r="AP9" s="63"/>
      <c r="AQ9" s="26"/>
      <c r="AR9" s="26"/>
      <c r="AS9" s="64"/>
      <c r="AT9" s="63"/>
    </row>
    <row r="10" ht="13.5" customHeight="1">
      <c r="A10" s="27"/>
      <c r="B10" s="65"/>
      <c r="C10" t="s" s="57">
        <v>26</v>
      </c>
      <c r="D10" s="32"/>
      <c r="E10" s="30"/>
      <c r="F10" s="30">
        <f>SUM(E7:E9)</f>
        <v>380000</v>
      </c>
      <c r="G10" s="29"/>
      <c r="H10" t="s" s="57">
        <v>27</v>
      </c>
      <c r="I10" s="30">
        <v>732000</v>
      </c>
      <c r="J10" s="29"/>
      <c r="K10" s="73"/>
      <c r="L10" t="s" s="87">
        <v>28</v>
      </c>
      <c r="M10" s="73">
        <f>E18</f>
        <v>75000</v>
      </c>
      <c r="N10" s="88"/>
      <c r="O10" s="89"/>
      <c r="P10" s="32"/>
      <c r="Q10" s="33"/>
      <c r="R10" s="32"/>
      <c r="S10" t="s" s="57">
        <v>26</v>
      </c>
      <c r="T10" s="32"/>
      <c r="U10" s="30"/>
      <c r="V10" s="30">
        <f>SUM(U7:U9)</f>
        <v>181000</v>
      </c>
      <c r="W10" s="60"/>
      <c r="X10" t="s" s="57">
        <v>27</v>
      </c>
      <c r="Y10" s="30">
        <v>732000</v>
      </c>
      <c r="Z10" s="33"/>
      <c r="AA10" s="78"/>
      <c r="AB10" t="s" s="87">
        <v>28</v>
      </c>
      <c r="AC10" s="73">
        <f>U18</f>
        <v>175000</v>
      </c>
      <c r="AD10" s="79"/>
      <c r="AE10" s="32"/>
      <c r="AF10" s="32"/>
      <c r="AG10" s="35"/>
      <c r="AH10" s="26"/>
      <c r="AI10" s="26"/>
      <c r="AJ10" s="64"/>
      <c r="AK10" s="26"/>
      <c r="AL10" s="63"/>
      <c r="AM10" s="63"/>
      <c r="AN10" s="63"/>
      <c r="AO10" s="64"/>
      <c r="AP10" s="63"/>
      <c r="AQ10" s="26"/>
      <c r="AR10" s="26"/>
      <c r="AS10" s="64"/>
      <c r="AT10" s="63"/>
    </row>
    <row r="11" ht="13.55" customHeight="1">
      <c r="A11" s="27"/>
      <c r="B11" s="65"/>
      <c r="C11" s="32"/>
      <c r="D11" s="32"/>
      <c r="E11" s="30"/>
      <c r="F11" s="30"/>
      <c r="G11" s="29"/>
      <c r="H11" s="30"/>
      <c r="I11" s="30"/>
      <c r="J11" s="29"/>
      <c r="K11" s="73"/>
      <c r="L11" t="s" s="90">
        <v>29</v>
      </c>
      <c r="M11" s="91">
        <f>M9-M10</f>
        <v>305000</v>
      </c>
      <c r="N11" s="92"/>
      <c r="O11" s="93"/>
      <c r="P11" s="32"/>
      <c r="Q11" s="33"/>
      <c r="R11" s="32"/>
      <c r="S11" s="32"/>
      <c r="T11" s="32"/>
      <c r="U11" s="30"/>
      <c r="V11" s="30"/>
      <c r="W11" s="60"/>
      <c r="X11" s="30"/>
      <c r="Y11" s="30"/>
      <c r="Z11" s="33"/>
      <c r="AA11" s="78"/>
      <c r="AB11" t="s" s="90">
        <v>29</v>
      </c>
      <c r="AC11" s="91">
        <f>AC9-AC10</f>
        <v>6000</v>
      </c>
      <c r="AD11" s="79"/>
      <c r="AE11" s="32"/>
      <c r="AF11" s="32"/>
      <c r="AG11" s="35"/>
      <c r="AH11" s="26"/>
      <c r="AI11" s="26"/>
      <c r="AJ11" s="26"/>
      <c r="AK11" s="26"/>
      <c r="AL11" s="63"/>
      <c r="AM11" s="63"/>
      <c r="AN11" s="63"/>
      <c r="AO11" s="63"/>
      <c r="AP11" s="63"/>
      <c r="AQ11" s="26"/>
      <c r="AR11" s="26"/>
      <c r="AS11" s="94"/>
      <c r="AT11" s="94"/>
    </row>
    <row r="12" ht="13.5" customHeight="1">
      <c r="A12" s="27"/>
      <c r="B12" s="65"/>
      <c r="C12" s="32"/>
      <c r="D12" t="s" s="57">
        <v>30</v>
      </c>
      <c r="E12" s="30">
        <v>250000</v>
      </c>
      <c r="F12" s="30"/>
      <c r="G12" s="29"/>
      <c r="H12" t="s" s="95">
        <v>31</v>
      </c>
      <c r="I12" s="96">
        <f>I8-I10</f>
        <v>293000</v>
      </c>
      <c r="J12" s="29"/>
      <c r="K12" s="73"/>
      <c r="L12" t="s" s="87">
        <v>32</v>
      </c>
      <c r="M12" s="97">
        <f>M9/M10</f>
        <v>5.06666666666667</v>
      </c>
      <c r="N12" s="88"/>
      <c r="O12" s="30"/>
      <c r="P12" s="32"/>
      <c r="Q12" s="33"/>
      <c r="R12" s="32"/>
      <c r="S12" s="32"/>
      <c r="T12" t="s" s="57">
        <v>30</v>
      </c>
      <c r="U12" s="30">
        <v>250000</v>
      </c>
      <c r="V12" s="30"/>
      <c r="W12" s="60"/>
      <c r="X12" t="s" s="95">
        <v>31</v>
      </c>
      <c r="Y12" s="96">
        <f>Y8-Y10</f>
        <v>293000</v>
      </c>
      <c r="Z12" s="33"/>
      <c r="AA12" s="78"/>
      <c r="AB12" t="s" s="87">
        <v>32</v>
      </c>
      <c r="AC12" s="97">
        <f>AC9/AC10</f>
        <v>1.03428571428571</v>
      </c>
      <c r="AD12" s="79"/>
      <c r="AE12" s="32"/>
      <c r="AF12" s="32"/>
      <c r="AG12" s="35"/>
      <c r="AH12" s="26"/>
      <c r="AI12" s="26"/>
      <c r="AJ12" s="26"/>
      <c r="AK12" s="64"/>
      <c r="AL12" s="63"/>
      <c r="AM12" s="63"/>
      <c r="AN12" s="63"/>
      <c r="AO12" s="98"/>
      <c r="AP12" s="99"/>
      <c r="AQ12" s="26"/>
      <c r="AR12" s="26"/>
      <c r="AS12" s="64"/>
      <c r="AT12" s="100"/>
    </row>
    <row r="13" ht="13.5" customHeight="1">
      <c r="A13" s="27"/>
      <c r="B13" s="65"/>
      <c r="C13" t="s" s="57">
        <v>33</v>
      </c>
      <c r="D13" s="32"/>
      <c r="E13" s="30"/>
      <c r="F13" s="30">
        <f>E12</f>
        <v>250000</v>
      </c>
      <c r="G13" s="29"/>
      <c r="H13" s="101"/>
      <c r="I13" s="101"/>
      <c r="J13" s="101"/>
      <c r="K13" s="73"/>
      <c r="L13" t="s" s="102">
        <v>34</v>
      </c>
      <c r="M13" s="103">
        <f>(M10*2)-M9</f>
        <v>-230000</v>
      </c>
      <c r="N13" s="79"/>
      <c r="O13" s="32"/>
      <c r="P13" s="32"/>
      <c r="Q13" s="33"/>
      <c r="R13" s="32"/>
      <c r="S13" t="s" s="57">
        <v>33</v>
      </c>
      <c r="T13" s="32"/>
      <c r="U13" s="30"/>
      <c r="V13" s="30">
        <f>U12</f>
        <v>250000</v>
      </c>
      <c r="W13" s="60"/>
      <c r="X13" s="33"/>
      <c r="Y13" s="60"/>
      <c r="Z13" s="60"/>
      <c r="AA13" s="78"/>
      <c r="AB13" t="s" s="102">
        <v>34</v>
      </c>
      <c r="AC13" s="103">
        <f>(AC10*2)-AC9</f>
        <v>169000</v>
      </c>
      <c r="AD13" s="79"/>
      <c r="AE13" s="32"/>
      <c r="AF13" s="32"/>
      <c r="AG13" s="35"/>
      <c r="AH13" s="26"/>
      <c r="AI13" s="26"/>
      <c r="AJ13" s="64"/>
      <c r="AK13" s="26"/>
      <c r="AL13" s="63"/>
      <c r="AM13" s="63"/>
      <c r="AN13" s="63"/>
      <c r="AO13" s="104"/>
      <c r="AP13" s="63"/>
      <c r="AQ13" s="26"/>
      <c r="AR13" s="26"/>
      <c r="AS13" s="64"/>
      <c r="AT13" s="63"/>
    </row>
    <row r="14" ht="13.5" customHeight="1">
      <c r="A14" s="27"/>
      <c r="B14" s="65"/>
      <c r="C14" s="32"/>
      <c r="D14" s="32"/>
      <c r="E14" s="30"/>
      <c r="F14" s="30"/>
      <c r="G14" s="29"/>
      <c r="H14" s="105"/>
      <c r="I14" s="30"/>
      <c r="J14" s="30"/>
      <c r="K14" s="39"/>
      <c r="L14" s="106"/>
      <c r="M14" s="107"/>
      <c r="N14" s="108"/>
      <c r="O14" s="109"/>
      <c r="P14" s="32"/>
      <c r="Q14" s="33"/>
      <c r="R14" s="32"/>
      <c r="S14" s="32"/>
      <c r="T14" s="32"/>
      <c r="U14" s="30"/>
      <c r="V14" s="30"/>
      <c r="W14" s="60"/>
      <c r="X14" s="105"/>
      <c r="Y14" s="32"/>
      <c r="Z14" s="32"/>
      <c r="AA14" s="35"/>
      <c r="AB14" s="106"/>
      <c r="AC14" s="107"/>
      <c r="AD14" s="42"/>
      <c r="AE14" s="32"/>
      <c r="AF14" s="32"/>
      <c r="AG14" s="35"/>
      <c r="AH14" s="26"/>
      <c r="AI14" s="26"/>
      <c r="AJ14" s="26"/>
      <c r="AK14" s="26"/>
      <c r="AL14" s="63"/>
      <c r="AM14" s="63"/>
      <c r="AN14" s="63"/>
      <c r="AO14" s="104"/>
      <c r="AP14" s="63"/>
      <c r="AQ14" s="26"/>
      <c r="AR14" s="26"/>
      <c r="AS14" s="26"/>
      <c r="AT14" s="26"/>
    </row>
    <row r="15" ht="13.5" customHeight="1">
      <c r="A15" s="27"/>
      <c r="B15" t="s" s="110">
        <v>35</v>
      </c>
      <c r="C15" s="111"/>
      <c r="D15" s="111"/>
      <c r="E15" s="96"/>
      <c r="F15" s="96">
        <f>F13+F10</f>
        <v>630000</v>
      </c>
      <c r="G15" s="29"/>
      <c r="H15" s="112"/>
      <c r="I15" s="112"/>
      <c r="J15" s="30"/>
      <c r="K15" s="39"/>
      <c r="L15" s="81"/>
      <c r="M15" s="81"/>
      <c r="N15" s="113"/>
      <c r="O15" s="114"/>
      <c r="P15" s="32"/>
      <c r="Q15" s="33"/>
      <c r="R15" t="s" s="95">
        <v>35</v>
      </c>
      <c r="S15" s="111"/>
      <c r="T15" s="111"/>
      <c r="U15" s="96"/>
      <c r="V15" s="96">
        <f>V13+V10</f>
        <v>431000</v>
      </c>
      <c r="W15" s="60"/>
      <c r="X15" s="112"/>
      <c r="Y15" s="45"/>
      <c r="Z15" s="45"/>
      <c r="AA15" s="35"/>
      <c r="AB15" s="81"/>
      <c r="AC15" s="81"/>
      <c r="AD15" s="42"/>
      <c r="AE15" s="32"/>
      <c r="AF15" s="32"/>
      <c r="AG15" s="35"/>
      <c r="AH15" s="26"/>
      <c r="AI15" s="98"/>
      <c r="AJ15" s="94"/>
      <c r="AK15" s="94"/>
      <c r="AL15" s="99"/>
      <c r="AM15" s="99"/>
      <c r="AN15" s="63"/>
      <c r="AO15" s="50"/>
      <c r="AP15" s="50"/>
      <c r="AQ15" s="26"/>
      <c r="AR15" s="26"/>
      <c r="AS15" s="80"/>
      <c r="AT15" s="81"/>
    </row>
    <row r="16" ht="13.5" customHeight="1">
      <c r="A16" s="27"/>
      <c r="B16" s="65"/>
      <c r="C16" s="32"/>
      <c r="D16" s="32"/>
      <c r="E16" s="30"/>
      <c r="F16" s="30"/>
      <c r="G16" s="29"/>
      <c r="H16" s="112"/>
      <c r="I16" s="112"/>
      <c r="J16" s="30"/>
      <c r="K16" s="39"/>
      <c r="L16" s="115"/>
      <c r="M16" s="116"/>
      <c r="N16" s="113"/>
      <c r="O16" s="114"/>
      <c r="P16" s="32"/>
      <c r="Q16" s="33"/>
      <c r="R16" s="32"/>
      <c r="S16" s="32"/>
      <c r="T16" s="32"/>
      <c r="U16" s="30"/>
      <c r="V16" s="30"/>
      <c r="W16" s="60"/>
      <c r="X16" s="112"/>
      <c r="Y16" s="34"/>
      <c r="Z16" s="34"/>
      <c r="AA16" s="35"/>
      <c r="AB16" s="115"/>
      <c r="AC16" s="116"/>
      <c r="AD16" s="42"/>
      <c r="AE16" s="32"/>
      <c r="AF16" s="32"/>
      <c r="AG16" s="35"/>
      <c r="AH16" s="26"/>
      <c r="AI16" s="26"/>
      <c r="AJ16" s="26"/>
      <c r="AK16" s="26"/>
      <c r="AL16" s="63"/>
      <c r="AM16" s="63"/>
      <c r="AN16" s="63"/>
      <c r="AO16" s="50"/>
      <c r="AP16" s="50"/>
      <c r="AQ16" s="26"/>
      <c r="AR16" s="26"/>
      <c r="AS16" s="64"/>
      <c r="AT16" s="117"/>
    </row>
    <row r="17" ht="13.5" customHeight="1">
      <c r="A17" s="27"/>
      <c r="B17" t="s" s="55">
        <v>36</v>
      </c>
      <c r="C17" s="56"/>
      <c r="D17" s="32"/>
      <c r="E17" s="30"/>
      <c r="F17" s="30"/>
      <c r="G17" s="29"/>
      <c r="H17" s="112"/>
      <c r="I17" s="112"/>
      <c r="J17" s="30"/>
      <c r="K17" s="39"/>
      <c r="L17" s="115"/>
      <c r="M17" s="116"/>
      <c r="N17" s="113"/>
      <c r="O17" s="114"/>
      <c r="P17" s="32"/>
      <c r="Q17" s="33"/>
      <c r="R17" t="s" s="59">
        <v>36</v>
      </c>
      <c r="S17" s="56"/>
      <c r="T17" s="32"/>
      <c r="U17" s="30"/>
      <c r="V17" s="30"/>
      <c r="W17" s="60"/>
      <c r="X17" s="112"/>
      <c r="Y17" s="30"/>
      <c r="Z17" s="30"/>
      <c r="AA17" s="35"/>
      <c r="AB17" s="115"/>
      <c r="AC17" s="116"/>
      <c r="AD17" s="42"/>
      <c r="AE17" s="32"/>
      <c r="AF17" s="32"/>
      <c r="AG17" s="35"/>
      <c r="AH17" s="26"/>
      <c r="AI17" s="61"/>
      <c r="AJ17" s="62"/>
      <c r="AK17" s="26"/>
      <c r="AL17" s="63"/>
      <c r="AM17" s="63"/>
      <c r="AN17" s="63"/>
      <c r="AO17" s="50"/>
      <c r="AP17" s="50"/>
      <c r="AQ17" s="26"/>
      <c r="AR17" s="26"/>
      <c r="AS17" s="64"/>
      <c r="AT17" s="117"/>
    </row>
    <row r="18" ht="13.5" customHeight="1">
      <c r="A18" s="27"/>
      <c r="B18" s="65"/>
      <c r="C18" s="32"/>
      <c r="D18" t="s" s="57">
        <v>37</v>
      </c>
      <c r="E18" s="30">
        <v>75000</v>
      </c>
      <c r="F18" s="30"/>
      <c r="G18" s="29"/>
      <c r="H18" s="112"/>
      <c r="I18" s="112"/>
      <c r="J18" s="30"/>
      <c r="K18" s="39"/>
      <c r="L18" s="115"/>
      <c r="M18" s="116"/>
      <c r="N18" s="113"/>
      <c r="O18" s="114"/>
      <c r="P18" s="32"/>
      <c r="Q18" s="33"/>
      <c r="R18" s="32"/>
      <c r="S18" s="32"/>
      <c r="T18" t="s" s="57">
        <v>37</v>
      </c>
      <c r="U18" s="30">
        <v>175000</v>
      </c>
      <c r="V18" s="30"/>
      <c r="W18" s="60"/>
      <c r="X18" s="112"/>
      <c r="Y18" s="30"/>
      <c r="Z18" s="30"/>
      <c r="AA18" s="35"/>
      <c r="AB18" s="115"/>
      <c r="AC18" s="116"/>
      <c r="AD18" s="42"/>
      <c r="AE18" s="32"/>
      <c r="AF18" s="32"/>
      <c r="AG18" s="35"/>
      <c r="AH18" s="26"/>
      <c r="AI18" s="26"/>
      <c r="AJ18" s="26"/>
      <c r="AK18" s="64"/>
      <c r="AL18" s="63"/>
      <c r="AM18" s="63"/>
      <c r="AN18" s="63"/>
      <c r="AO18" s="50"/>
      <c r="AP18" s="50"/>
      <c r="AQ18" s="26"/>
      <c r="AR18" s="26"/>
      <c r="AS18" s="64"/>
      <c r="AT18" s="117"/>
    </row>
    <row r="19" ht="13.5" customHeight="1">
      <c r="A19" s="27"/>
      <c r="B19" s="65"/>
      <c r="C19" t="s" s="57">
        <v>38</v>
      </c>
      <c r="D19" s="32"/>
      <c r="E19" s="30"/>
      <c r="F19" s="30">
        <f>E18</f>
        <v>75000</v>
      </c>
      <c r="G19" s="29"/>
      <c r="H19" s="112"/>
      <c r="I19" s="112"/>
      <c r="J19" s="30"/>
      <c r="K19" s="39"/>
      <c r="L19" s="115"/>
      <c r="M19" s="116"/>
      <c r="N19" s="113"/>
      <c r="O19" s="118"/>
      <c r="P19" s="32"/>
      <c r="Q19" s="33"/>
      <c r="R19" s="32"/>
      <c r="S19" t="s" s="57">
        <v>38</v>
      </c>
      <c r="T19" s="32"/>
      <c r="U19" s="30"/>
      <c r="V19" s="30">
        <f>U18</f>
        <v>175000</v>
      </c>
      <c r="W19" s="60"/>
      <c r="X19" s="112"/>
      <c r="Y19" s="30"/>
      <c r="Z19" s="30"/>
      <c r="AA19" s="35"/>
      <c r="AB19" s="115"/>
      <c r="AC19" s="116"/>
      <c r="AD19" s="42"/>
      <c r="AE19" s="32"/>
      <c r="AF19" s="32"/>
      <c r="AG19" s="35"/>
      <c r="AH19" s="26"/>
      <c r="AI19" s="26"/>
      <c r="AJ19" s="64"/>
      <c r="AK19" s="26"/>
      <c r="AL19" s="63"/>
      <c r="AM19" s="63"/>
      <c r="AN19" s="63"/>
      <c r="AO19" s="50"/>
      <c r="AP19" s="50"/>
      <c r="AQ19" s="26"/>
      <c r="AR19" s="26"/>
      <c r="AS19" s="64"/>
      <c r="AT19" s="117"/>
    </row>
    <row r="20" ht="13.55" customHeight="1">
      <c r="A20" s="27"/>
      <c r="B20" s="65"/>
      <c r="C20" s="32"/>
      <c r="D20" s="32"/>
      <c r="E20" s="30"/>
      <c r="F20" s="30"/>
      <c r="G20" s="29"/>
      <c r="H20" s="30"/>
      <c r="I20" s="112"/>
      <c r="J20" s="30"/>
      <c r="K20" s="39"/>
      <c r="L20" s="115"/>
      <c r="M20" s="119"/>
      <c r="N20" s="120"/>
      <c r="O20" s="30"/>
      <c r="P20" s="32"/>
      <c r="Q20" s="33"/>
      <c r="R20" s="32"/>
      <c r="S20" s="32"/>
      <c r="T20" s="32"/>
      <c r="U20" s="30"/>
      <c r="V20" s="30"/>
      <c r="W20" s="60"/>
      <c r="X20" s="30"/>
      <c r="Y20" s="30"/>
      <c r="Z20" s="30"/>
      <c r="AA20" s="35"/>
      <c r="AB20" s="115"/>
      <c r="AC20" s="119"/>
      <c r="AD20" s="42"/>
      <c r="AE20" s="32"/>
      <c r="AF20" s="32"/>
      <c r="AG20" s="35"/>
      <c r="AH20" s="26"/>
      <c r="AI20" s="26"/>
      <c r="AJ20" s="26"/>
      <c r="AK20" s="26"/>
      <c r="AL20" s="63"/>
      <c r="AM20" s="63"/>
      <c r="AN20" s="63"/>
      <c r="AO20" s="63"/>
      <c r="AP20" s="50"/>
      <c r="AQ20" s="26"/>
      <c r="AR20" s="26"/>
      <c r="AS20" s="64"/>
      <c r="AT20" s="121"/>
    </row>
    <row r="21" ht="13.55" customHeight="1">
      <c r="A21" s="27"/>
      <c r="B21" s="65"/>
      <c r="C21" s="32"/>
      <c r="D21" t="s" s="57">
        <v>39</v>
      </c>
      <c r="E21" s="30">
        <v>0</v>
      </c>
      <c r="F21" s="30"/>
      <c r="G21" s="29"/>
      <c r="H21" s="112"/>
      <c r="I21" s="112"/>
      <c r="J21" s="30"/>
      <c r="K21" s="39"/>
      <c r="L21" s="37"/>
      <c r="M21" s="122"/>
      <c r="N21" s="108"/>
      <c r="O21" s="109"/>
      <c r="P21" s="32"/>
      <c r="Q21" s="33"/>
      <c r="R21" s="32"/>
      <c r="S21" s="32"/>
      <c r="T21" t="s" s="57">
        <v>39</v>
      </c>
      <c r="U21" s="30">
        <v>0</v>
      </c>
      <c r="V21" s="30"/>
      <c r="W21" s="60"/>
      <c r="X21" s="112"/>
      <c r="Y21" s="30"/>
      <c r="Z21" s="30"/>
      <c r="AA21" s="35"/>
      <c r="AB21" s="37"/>
      <c r="AC21" s="122"/>
      <c r="AD21" s="42"/>
      <c r="AE21" s="32"/>
      <c r="AF21" s="32"/>
      <c r="AG21" s="35"/>
      <c r="AH21" s="26"/>
      <c r="AI21" s="26"/>
      <c r="AJ21" s="26"/>
      <c r="AK21" s="64"/>
      <c r="AL21" s="63"/>
      <c r="AM21" s="63"/>
      <c r="AN21" s="63"/>
      <c r="AO21" s="50"/>
      <c r="AP21" s="50"/>
      <c r="AQ21" s="26"/>
      <c r="AR21" s="26"/>
      <c r="AS21" s="26"/>
      <c r="AT21" s="63"/>
    </row>
    <row r="22" ht="13.55" customHeight="1">
      <c r="A22" s="27"/>
      <c r="B22" s="65"/>
      <c r="C22" t="s" s="57">
        <v>40</v>
      </c>
      <c r="D22" s="32"/>
      <c r="E22" s="30"/>
      <c r="F22" s="30">
        <v>0</v>
      </c>
      <c r="G22" s="29"/>
      <c r="H22" s="112"/>
      <c r="I22" s="112"/>
      <c r="J22" s="30"/>
      <c r="K22" s="39"/>
      <c r="L22" s="81"/>
      <c r="M22" s="81"/>
      <c r="N22" s="113"/>
      <c r="O22" s="114"/>
      <c r="P22" s="32"/>
      <c r="Q22" s="33"/>
      <c r="R22" s="32"/>
      <c r="S22" t="s" s="57">
        <v>40</v>
      </c>
      <c r="T22" s="32"/>
      <c r="U22" s="30"/>
      <c r="V22" s="30">
        <v>0</v>
      </c>
      <c r="W22" s="60"/>
      <c r="X22" s="112"/>
      <c r="Y22" s="30"/>
      <c r="Z22" s="30"/>
      <c r="AA22" s="35"/>
      <c r="AB22" s="81"/>
      <c r="AC22" s="81"/>
      <c r="AD22" s="42"/>
      <c r="AE22" s="32"/>
      <c r="AF22" s="32"/>
      <c r="AG22" s="35"/>
      <c r="AH22" s="26"/>
      <c r="AI22" s="26"/>
      <c r="AJ22" s="64"/>
      <c r="AK22" s="26"/>
      <c r="AL22" s="63"/>
      <c r="AM22" s="63"/>
      <c r="AN22" s="63"/>
      <c r="AO22" s="50"/>
      <c r="AP22" s="50"/>
      <c r="AQ22" s="26"/>
      <c r="AR22" s="26"/>
      <c r="AS22" s="80"/>
      <c r="AT22" s="81"/>
    </row>
    <row r="23" ht="13.55" customHeight="1">
      <c r="A23" s="27"/>
      <c r="B23" s="65"/>
      <c r="C23" s="32"/>
      <c r="D23" s="32"/>
      <c r="E23" s="30"/>
      <c r="F23" s="30"/>
      <c r="G23" s="29"/>
      <c r="H23" s="112"/>
      <c r="I23" s="112"/>
      <c r="J23" s="30"/>
      <c r="K23" s="39"/>
      <c r="L23" s="115"/>
      <c r="M23" s="116"/>
      <c r="N23" s="113"/>
      <c r="O23" s="114"/>
      <c r="P23" s="32"/>
      <c r="Q23" s="33"/>
      <c r="R23" s="32"/>
      <c r="S23" s="32"/>
      <c r="T23" s="32"/>
      <c r="U23" s="30"/>
      <c r="V23" s="30"/>
      <c r="W23" s="60"/>
      <c r="X23" s="112"/>
      <c r="Y23" s="30"/>
      <c r="Z23" s="30"/>
      <c r="AA23" s="35"/>
      <c r="AB23" s="115"/>
      <c r="AC23" s="116"/>
      <c r="AD23" s="42"/>
      <c r="AE23" s="32"/>
      <c r="AF23" s="32"/>
      <c r="AG23" s="35"/>
      <c r="AH23" s="26"/>
      <c r="AI23" s="26"/>
      <c r="AJ23" s="26"/>
      <c r="AK23" s="26"/>
      <c r="AL23" s="63"/>
      <c r="AM23" s="63"/>
      <c r="AN23" s="63"/>
      <c r="AO23" s="50"/>
      <c r="AP23" s="50"/>
      <c r="AQ23" s="26"/>
      <c r="AR23" s="26"/>
      <c r="AS23" s="64"/>
      <c r="AT23" s="117"/>
    </row>
    <row r="24" ht="13.5" customHeight="1">
      <c r="A24" s="27"/>
      <c r="B24" t="s" s="110">
        <v>41</v>
      </c>
      <c r="C24" s="111"/>
      <c r="D24" s="111"/>
      <c r="E24" s="96"/>
      <c r="F24" s="96">
        <f>SUM(F19:F23)</f>
        <v>75000</v>
      </c>
      <c r="G24" s="29"/>
      <c r="H24" s="112"/>
      <c r="I24" s="112"/>
      <c r="J24" s="30"/>
      <c r="K24" s="39"/>
      <c r="L24" s="115"/>
      <c r="M24" s="116"/>
      <c r="N24" s="113"/>
      <c r="O24" s="114"/>
      <c r="P24" s="32"/>
      <c r="Q24" s="33"/>
      <c r="R24" t="s" s="95">
        <v>41</v>
      </c>
      <c r="S24" s="111"/>
      <c r="T24" s="111"/>
      <c r="U24" s="96"/>
      <c r="V24" s="96">
        <f>SUM(V19:V23)</f>
        <v>175000</v>
      </c>
      <c r="W24" s="60"/>
      <c r="X24" s="112"/>
      <c r="Y24" s="30"/>
      <c r="Z24" s="30"/>
      <c r="AA24" s="35"/>
      <c r="AB24" s="115"/>
      <c r="AC24" s="116"/>
      <c r="AD24" s="42"/>
      <c r="AE24" s="32"/>
      <c r="AF24" s="32"/>
      <c r="AG24" s="35"/>
      <c r="AH24" s="26"/>
      <c r="AI24" s="98"/>
      <c r="AJ24" s="94"/>
      <c r="AK24" s="94"/>
      <c r="AL24" s="99"/>
      <c r="AM24" s="99"/>
      <c r="AN24" s="63"/>
      <c r="AO24" s="50"/>
      <c r="AP24" s="50"/>
      <c r="AQ24" s="26"/>
      <c r="AR24" s="26"/>
      <c r="AS24" s="64"/>
      <c r="AT24" s="117"/>
    </row>
    <row r="25" ht="13.5" customHeight="1">
      <c r="A25" s="123"/>
      <c r="B25" s="32"/>
      <c r="C25" s="32"/>
      <c r="D25" s="32"/>
      <c r="E25" s="30"/>
      <c r="F25" s="30"/>
      <c r="G25" s="29"/>
      <c r="H25" s="112"/>
      <c r="I25" s="112"/>
      <c r="J25" s="30"/>
      <c r="K25" s="39"/>
      <c r="L25" s="115"/>
      <c r="M25" s="116"/>
      <c r="N25" s="113"/>
      <c r="O25" s="114"/>
      <c r="P25" s="32"/>
      <c r="Q25" s="33"/>
      <c r="R25" s="32"/>
      <c r="S25" s="32"/>
      <c r="T25" s="32"/>
      <c r="U25" s="30"/>
      <c r="V25" s="30"/>
      <c r="W25" s="60"/>
      <c r="X25" s="112"/>
      <c r="Y25" s="30"/>
      <c r="Z25" s="30"/>
      <c r="AA25" s="35"/>
      <c r="AB25" s="115"/>
      <c r="AC25" s="116"/>
      <c r="AD25" s="42"/>
      <c r="AE25" s="32"/>
      <c r="AF25" s="32"/>
      <c r="AG25" s="35"/>
      <c r="AH25" s="26"/>
      <c r="AI25" s="26"/>
      <c r="AJ25" s="26"/>
      <c r="AK25" s="26"/>
      <c r="AL25" s="63"/>
      <c r="AM25" s="63"/>
      <c r="AN25" s="63"/>
      <c r="AO25" s="50"/>
      <c r="AP25" s="50"/>
      <c r="AQ25" s="26"/>
      <c r="AR25" s="26"/>
      <c r="AS25" s="64"/>
      <c r="AT25" s="117"/>
    </row>
    <row r="26" ht="13.5" customHeight="1">
      <c r="A26" s="123"/>
      <c r="B26" t="s" s="95">
        <v>42</v>
      </c>
      <c r="C26" s="111"/>
      <c r="D26" s="111"/>
      <c r="E26" s="96"/>
      <c r="F26" s="96">
        <f>F15-F19</f>
        <v>555000</v>
      </c>
      <c r="G26" s="29"/>
      <c r="H26" s="112"/>
      <c r="I26" s="112"/>
      <c r="J26" s="30"/>
      <c r="K26" s="39"/>
      <c r="L26" s="115"/>
      <c r="M26" s="116"/>
      <c r="N26" s="120"/>
      <c r="O26" s="30"/>
      <c r="P26" s="32"/>
      <c r="Q26" s="33"/>
      <c r="R26" t="s" s="95">
        <v>42</v>
      </c>
      <c r="S26" s="111"/>
      <c r="T26" s="111"/>
      <c r="U26" s="96"/>
      <c r="V26" s="96">
        <f>V15-V19</f>
        <v>256000</v>
      </c>
      <c r="W26" s="60"/>
      <c r="X26" s="112"/>
      <c r="Y26" s="96"/>
      <c r="Z26" s="96"/>
      <c r="AA26" s="35"/>
      <c r="AB26" s="115"/>
      <c r="AC26" s="116"/>
      <c r="AD26" s="42"/>
      <c r="AE26" s="32"/>
      <c r="AF26" s="32"/>
      <c r="AG26" s="35"/>
      <c r="AH26" s="26"/>
      <c r="AI26" s="98"/>
      <c r="AJ26" s="94"/>
      <c r="AK26" s="94"/>
      <c r="AL26" s="99"/>
      <c r="AM26" s="99"/>
      <c r="AN26" s="63"/>
      <c r="AO26" s="50"/>
      <c r="AP26" s="50"/>
      <c r="AQ26" s="26"/>
      <c r="AR26" s="26"/>
      <c r="AS26" s="64"/>
      <c r="AT26" s="117"/>
    </row>
    <row r="27" ht="13.5" customHeight="1">
      <c r="A27" s="123"/>
      <c r="B27" s="32"/>
      <c r="C27" s="32"/>
      <c r="D27" s="32"/>
      <c r="E27" s="30"/>
      <c r="F27" s="30"/>
      <c r="G27" s="29"/>
      <c r="H27" s="30"/>
      <c r="I27" s="30"/>
      <c r="J27" s="30"/>
      <c r="K27" s="39"/>
      <c r="L27" s="115"/>
      <c r="M27" s="122"/>
      <c r="N27" s="42"/>
      <c r="O27" s="32"/>
      <c r="P27" s="32"/>
      <c r="Q27" s="33"/>
      <c r="R27" s="32"/>
      <c r="S27" s="32"/>
      <c r="T27" s="32"/>
      <c r="U27" s="30"/>
      <c r="V27" s="30"/>
      <c r="W27" s="60"/>
      <c r="X27" s="30"/>
      <c r="Y27" s="30"/>
      <c r="Z27" s="30"/>
      <c r="AA27" s="35"/>
      <c r="AB27" s="115"/>
      <c r="AC27" s="122"/>
      <c r="AD27" s="42"/>
      <c r="AE27" s="32"/>
      <c r="AF27" s="32"/>
      <c r="AG27" s="35"/>
      <c r="AH27" s="26"/>
      <c r="AI27" s="26"/>
      <c r="AJ27" s="26"/>
      <c r="AK27" s="26"/>
      <c r="AL27" s="63"/>
      <c r="AM27" s="63"/>
      <c r="AN27" s="63"/>
      <c r="AO27" s="63"/>
      <c r="AP27" s="63"/>
      <c r="AQ27" s="26"/>
      <c r="AR27" s="26"/>
      <c r="AS27" s="64"/>
      <c r="AT27" s="63"/>
    </row>
    <row r="28" ht="13.5" customHeight="1">
      <c r="A28" s="123"/>
      <c r="B28" t="s" s="95">
        <v>43</v>
      </c>
      <c r="C28" s="111"/>
      <c r="D28" s="111"/>
      <c r="E28" s="96"/>
      <c r="F28" s="96">
        <f>SUM(F24:F26)</f>
        <v>630000</v>
      </c>
      <c r="G28" s="29"/>
      <c r="H28" s="30"/>
      <c r="I28" s="30"/>
      <c r="J28" s="30"/>
      <c r="K28" s="39"/>
      <c r="L28" s="37"/>
      <c r="M28" s="37"/>
      <c r="N28" s="42"/>
      <c r="O28" s="32"/>
      <c r="P28" s="32"/>
      <c r="Q28" s="33"/>
      <c r="R28" t="s" s="95">
        <v>43</v>
      </c>
      <c r="S28" s="111"/>
      <c r="T28" s="111"/>
      <c r="U28" s="96"/>
      <c r="V28" s="96">
        <f>SUM(V24:V26)</f>
        <v>431000</v>
      </c>
      <c r="W28" s="60"/>
      <c r="X28" s="30"/>
      <c r="Y28" s="30"/>
      <c r="Z28" s="30"/>
      <c r="AA28" s="35"/>
      <c r="AB28" s="37"/>
      <c r="AC28" s="37"/>
      <c r="AD28" s="42"/>
      <c r="AE28" s="32"/>
      <c r="AF28" s="32"/>
      <c r="AG28" s="35"/>
      <c r="AH28" s="26"/>
      <c r="AI28" s="98"/>
      <c r="AJ28" s="94"/>
      <c r="AK28" s="94"/>
      <c r="AL28" s="99"/>
      <c r="AM28" s="99"/>
      <c r="AN28" s="63"/>
      <c r="AO28" s="63"/>
      <c r="AP28" s="63"/>
      <c r="AQ28" s="26"/>
      <c r="AR28" s="26"/>
      <c r="AS28" s="26"/>
      <c r="AT28" s="26"/>
    </row>
    <row r="29" ht="13.55" customHeight="1">
      <c r="A29" s="124"/>
      <c r="B29" s="101"/>
      <c r="C29" s="101"/>
      <c r="D29" s="101"/>
      <c r="E29" s="101"/>
      <c r="F29" s="101"/>
      <c r="G29" s="101"/>
      <c r="H29" s="32"/>
      <c r="I29" s="32"/>
      <c r="J29" s="32"/>
      <c r="K29" s="125"/>
      <c r="L29" s="37"/>
      <c r="M29" s="37"/>
      <c r="N29" s="42"/>
      <c r="O29" s="32"/>
      <c r="P29" s="32"/>
      <c r="Q29" s="33"/>
      <c r="R29" s="33"/>
      <c r="S29" s="33"/>
      <c r="T29" s="33"/>
      <c r="U29" s="33"/>
      <c r="V29" s="33"/>
      <c r="W29" s="33"/>
      <c r="X29" s="32"/>
      <c r="Y29" s="30"/>
      <c r="Z29" s="30"/>
      <c r="AA29" s="35"/>
      <c r="AB29" s="37"/>
      <c r="AC29" s="37"/>
      <c r="AD29" s="42"/>
      <c r="AE29" s="32"/>
      <c r="AF29" s="32"/>
      <c r="AG29" s="35"/>
      <c r="AH29" s="26"/>
      <c r="AI29" s="26"/>
      <c r="AJ29" s="26"/>
      <c r="AK29" s="26"/>
      <c r="AL29" s="26"/>
      <c r="AM29" s="26"/>
      <c r="AN29" s="26"/>
      <c r="AO29" s="26"/>
      <c r="AP29" s="26"/>
      <c r="AQ29" s="26"/>
      <c r="AR29" s="26"/>
      <c r="AS29" s="26"/>
      <c r="AT29" s="26"/>
    </row>
    <row r="30" ht="13.5" customHeight="1">
      <c r="A30" s="65"/>
      <c r="B30" s="32"/>
      <c r="C30" s="32"/>
      <c r="D30" s="32"/>
      <c r="E30" s="32"/>
      <c r="F30" s="32"/>
      <c r="G30" s="32"/>
      <c r="H30" s="32"/>
      <c r="I30" s="112"/>
      <c r="J30" s="32"/>
      <c r="K30" s="35"/>
      <c r="L30" s="37"/>
      <c r="M30" s="37"/>
      <c r="N30" s="42"/>
      <c r="O30" s="32"/>
      <c r="P30" s="32"/>
      <c r="Q30" s="32"/>
      <c r="R30" s="32"/>
      <c r="S30" s="32"/>
      <c r="T30" s="32"/>
      <c r="U30" s="32"/>
      <c r="V30" s="32"/>
      <c r="W30" s="32"/>
      <c r="X30" s="32"/>
      <c r="Y30" s="32"/>
      <c r="Z30" s="32"/>
      <c r="AA30" s="35"/>
      <c r="AB30" s="37"/>
      <c r="AC30" s="37"/>
      <c r="AD30" s="42"/>
      <c r="AE30" s="32"/>
      <c r="AF30" s="32"/>
      <c r="AG30" s="35"/>
      <c r="AH30" s="26"/>
      <c r="AI30" s="26"/>
      <c r="AJ30" s="26"/>
      <c r="AK30" s="26"/>
      <c r="AL30" s="26"/>
      <c r="AM30" s="26"/>
      <c r="AN30" s="26"/>
      <c r="AO30" s="26"/>
      <c r="AP30" s="26"/>
      <c r="AQ30" s="26"/>
      <c r="AR30" s="26"/>
      <c r="AS30" s="26"/>
      <c r="AT30" s="26"/>
    </row>
    <row r="31" ht="13.5" customHeight="1">
      <c r="A31" s="126"/>
      <c r="B31" s="127"/>
      <c r="C31" s="127"/>
      <c r="D31" s="127"/>
      <c r="E31" s="127"/>
      <c r="F31" s="127"/>
      <c r="G31" s="127"/>
      <c r="H31" s="127"/>
      <c r="I31" s="128"/>
      <c r="J31" s="127"/>
      <c r="K31" s="129"/>
      <c r="L31" s="130"/>
      <c r="M31" s="130"/>
      <c r="N31" s="131"/>
      <c r="O31" s="32"/>
      <c r="P31" s="32"/>
      <c r="Q31" s="32"/>
      <c r="R31" s="32"/>
      <c r="S31" s="32"/>
      <c r="T31" s="32"/>
      <c r="U31" s="32"/>
      <c r="V31" s="32"/>
      <c r="W31" s="32"/>
      <c r="X31" s="32"/>
      <c r="Y31" s="32"/>
      <c r="Z31" s="32"/>
      <c r="AA31" s="35"/>
      <c r="AB31" s="37"/>
      <c r="AC31" s="37"/>
      <c r="AD31" s="42"/>
      <c r="AE31" s="32"/>
      <c r="AF31" s="32"/>
      <c r="AG31" s="35"/>
      <c r="AH31" s="26"/>
      <c r="AI31" s="26"/>
      <c r="AJ31" s="26"/>
      <c r="AK31" s="64"/>
      <c r="AL31" s="63"/>
      <c r="AM31" s="26"/>
      <c r="AN31" s="26"/>
      <c r="AO31" s="26"/>
      <c r="AP31" s="26"/>
      <c r="AQ31" s="26"/>
      <c r="AR31" s="26"/>
      <c r="AS31" s="26"/>
      <c r="AT31" s="26"/>
    </row>
    <row r="32" ht="13.5" customHeight="1">
      <c r="A32" s="126"/>
      <c r="B32" t="s" s="132">
        <v>44</v>
      </c>
      <c r="C32" s="32"/>
      <c r="D32" s="32"/>
      <c r="E32" s="32"/>
      <c r="F32" s="32"/>
      <c r="G32" s="31"/>
      <c r="H32" s="31"/>
      <c r="I32" s="31"/>
      <c r="J32" s="133"/>
      <c r="K32" s="35"/>
      <c r="L32" s="37"/>
      <c r="M32" s="37"/>
      <c r="N32" s="131"/>
      <c r="O32" s="32"/>
      <c r="P32" s="32"/>
      <c r="Q32" s="32"/>
      <c r="R32" s="32"/>
      <c r="S32" s="32"/>
      <c r="T32" s="32"/>
      <c r="U32" s="32"/>
      <c r="V32" s="32"/>
      <c r="W32" s="32"/>
      <c r="X32" s="32"/>
      <c r="Y32" s="32"/>
      <c r="Z32" s="32"/>
      <c r="AA32" s="35"/>
      <c r="AB32" s="37"/>
      <c r="AC32" s="37"/>
      <c r="AD32" s="42"/>
      <c r="AE32" s="32"/>
      <c r="AF32" s="32"/>
      <c r="AG32" s="35"/>
      <c r="AH32" s="26"/>
      <c r="AI32" s="26"/>
      <c r="AJ32" s="26"/>
      <c r="AK32" s="64"/>
      <c r="AL32" s="63"/>
      <c r="AM32" s="26"/>
      <c r="AN32" s="26"/>
      <c r="AO32" s="26"/>
      <c r="AP32" s="26"/>
      <c r="AQ32" s="26"/>
      <c r="AR32" s="26"/>
      <c r="AS32" s="26"/>
      <c r="AT32" s="26"/>
    </row>
    <row r="33" ht="13.5" customHeight="1">
      <c r="A33" s="134"/>
      <c r="B33" t="s" s="55">
        <v>17</v>
      </c>
      <c r="C33" s="56"/>
      <c r="D33" s="32"/>
      <c r="E33" s="67"/>
      <c r="F33" s="39"/>
      <c r="G33" s="63"/>
      <c r="H33" s="64"/>
      <c r="I33" s="63"/>
      <c r="J33" s="135"/>
      <c r="K33" s="136"/>
      <c r="L33" s="46"/>
      <c r="M33" s="137"/>
      <c r="N33" s="131"/>
      <c r="O33" s="32"/>
      <c r="P33" s="32"/>
      <c r="Q33" s="32"/>
      <c r="R33" s="32"/>
      <c r="S33" s="32"/>
      <c r="T33" s="32"/>
      <c r="U33" s="32"/>
      <c r="V33" s="32"/>
      <c r="W33" s="32"/>
      <c r="X33" s="32"/>
      <c r="Y33" s="32"/>
      <c r="Z33" s="32"/>
      <c r="AA33" s="35"/>
      <c r="AB33" s="37"/>
      <c r="AC33" s="37"/>
      <c r="AD33" s="42"/>
      <c r="AE33" s="32"/>
      <c r="AF33" s="32"/>
      <c r="AG33" s="35"/>
      <c r="AH33" s="26"/>
      <c r="AI33" s="26"/>
      <c r="AJ33" s="26"/>
      <c r="AK33" s="26"/>
      <c r="AL33" s="26"/>
      <c r="AM33" s="26"/>
      <c r="AN33" s="26"/>
      <c r="AO33" s="26"/>
      <c r="AP33" s="26"/>
      <c r="AQ33" s="26"/>
      <c r="AR33" s="26"/>
      <c r="AS33" s="26"/>
      <c r="AT33" s="26"/>
    </row>
    <row r="34" ht="13.5" customHeight="1">
      <c r="A34" s="134"/>
      <c r="B34" s="65"/>
      <c r="C34" s="32"/>
      <c r="D34" t="s" s="138">
        <v>19</v>
      </c>
      <c r="E34" s="139">
        <v>55000</v>
      </c>
      <c r="F34" s="140"/>
      <c r="G34" s="63"/>
      <c r="H34" s="64"/>
      <c r="I34" s="63"/>
      <c r="J34" s="135"/>
      <c r="K34" s="136"/>
      <c r="L34" s="68"/>
      <c r="M34" s="69"/>
      <c r="N34" s="131"/>
      <c r="O34" s="32"/>
      <c r="P34" s="32"/>
      <c r="Q34" s="32"/>
      <c r="R34" s="32"/>
      <c r="S34" s="32"/>
      <c r="T34" s="32"/>
      <c r="U34" s="32"/>
      <c r="V34" s="32"/>
      <c r="W34" s="32"/>
      <c r="X34" s="32"/>
      <c r="Y34" s="32"/>
      <c r="Z34" s="32"/>
      <c r="AA34" s="32"/>
      <c r="AB34" s="141"/>
      <c r="AC34" s="141"/>
      <c r="AD34" s="32"/>
      <c r="AE34" s="32"/>
      <c r="AF34" s="32"/>
      <c r="AG34" s="35"/>
      <c r="AH34" s="26"/>
      <c r="AI34" s="26"/>
      <c r="AJ34" s="26"/>
      <c r="AK34" s="26"/>
      <c r="AL34" s="26"/>
      <c r="AM34" s="26"/>
      <c r="AN34" s="26"/>
      <c r="AO34" s="26"/>
      <c r="AP34" s="26"/>
      <c r="AQ34" s="26"/>
      <c r="AR34" s="26"/>
      <c r="AS34" s="26"/>
      <c r="AT34" s="26"/>
    </row>
    <row r="35" ht="13.5" customHeight="1">
      <c r="A35" s="134"/>
      <c r="B35" s="65"/>
      <c r="C35" s="32"/>
      <c r="D35" t="s" s="138">
        <v>21</v>
      </c>
      <c r="E35" s="139">
        <v>175000</v>
      </c>
      <c r="F35" s="140"/>
      <c r="G35" s="63"/>
      <c r="H35" s="64"/>
      <c r="I35" s="63"/>
      <c r="J35" s="135"/>
      <c r="K35" s="142"/>
      <c r="L35" t="s" s="74">
        <v>23</v>
      </c>
      <c r="M35" s="75"/>
      <c r="N35" s="143"/>
      <c r="O35" s="32"/>
      <c r="P35" s="32"/>
      <c r="Q35" s="32"/>
      <c r="R35" s="32"/>
      <c r="S35" s="32"/>
      <c r="T35" s="32"/>
      <c r="U35" s="32"/>
      <c r="V35" s="32"/>
      <c r="W35" s="32"/>
      <c r="X35" s="32"/>
      <c r="Y35" s="32"/>
      <c r="Z35" s="32"/>
      <c r="AA35" s="32"/>
      <c r="AB35" s="32"/>
      <c r="AC35" s="32"/>
      <c r="AD35" s="32"/>
      <c r="AE35" s="32"/>
      <c r="AF35" s="32"/>
      <c r="AG35" s="32"/>
      <c r="AH35" s="141"/>
      <c r="AI35" s="141"/>
      <c r="AJ35" s="141"/>
      <c r="AK35" s="141"/>
      <c r="AL35" s="141"/>
      <c r="AM35" s="141"/>
      <c r="AN35" s="141"/>
      <c r="AO35" s="141"/>
      <c r="AP35" s="141"/>
      <c r="AQ35" s="141"/>
      <c r="AR35" s="141"/>
      <c r="AS35" s="141"/>
      <c r="AT35" s="144"/>
    </row>
    <row r="36" ht="13.5" customHeight="1">
      <c r="A36" s="134"/>
      <c r="B36" s="65"/>
      <c r="C36" s="32"/>
      <c r="D36" t="s" s="138">
        <v>24</v>
      </c>
      <c r="E36" s="139">
        <v>150000</v>
      </c>
      <c r="F36" s="140"/>
      <c r="G36" s="63"/>
      <c r="H36" s="63"/>
      <c r="I36" s="63"/>
      <c r="J36" s="135"/>
      <c r="K36" s="142"/>
      <c r="L36" t="s" s="82">
        <v>25</v>
      </c>
      <c r="M36" s="83">
        <f>F37</f>
        <v>380000</v>
      </c>
      <c r="N36" s="143"/>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145"/>
    </row>
    <row r="37" ht="13.5" customHeight="1">
      <c r="A37" s="134"/>
      <c r="B37" s="65"/>
      <c r="C37" t="s" s="57">
        <v>26</v>
      </c>
      <c r="D37" s="32"/>
      <c r="E37" s="72"/>
      <c r="F37" s="39">
        <f>SUM(E34:E36)</f>
        <v>380000</v>
      </c>
      <c r="G37" s="63"/>
      <c r="H37" s="64"/>
      <c r="I37" s="63"/>
      <c r="J37" s="135"/>
      <c r="K37" s="142"/>
      <c r="L37" t="s" s="87">
        <v>28</v>
      </c>
      <c r="M37" s="73">
        <f>F41</f>
        <v>75000</v>
      </c>
      <c r="N37" s="143"/>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145"/>
    </row>
    <row r="38" ht="13.5" customHeight="1">
      <c r="A38" s="134"/>
      <c r="B38" s="65"/>
      <c r="C38" s="32"/>
      <c r="D38" s="32"/>
      <c r="E38" s="30"/>
      <c r="F38" s="39"/>
      <c r="G38" s="63"/>
      <c r="H38" s="63"/>
      <c r="I38" s="63"/>
      <c r="J38" s="135"/>
      <c r="K38" s="142"/>
      <c r="L38" t="s" s="90">
        <v>29</v>
      </c>
      <c r="M38" s="91">
        <f>M36-M37</f>
        <v>305000</v>
      </c>
      <c r="N38" s="143"/>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145"/>
    </row>
    <row r="39" ht="13.5" customHeight="1">
      <c r="A39" s="134"/>
      <c r="B39" t="s" s="55">
        <v>36</v>
      </c>
      <c r="C39" s="56"/>
      <c r="D39" s="32"/>
      <c r="E39" s="67"/>
      <c r="F39" s="39"/>
      <c r="G39" s="63"/>
      <c r="H39" s="98"/>
      <c r="I39" s="99"/>
      <c r="J39" s="135"/>
      <c r="K39" s="142"/>
      <c r="L39" t="s" s="87">
        <v>32</v>
      </c>
      <c r="M39" s="97">
        <f>M36/M37</f>
        <v>5.06666666666667</v>
      </c>
      <c r="N39" s="143"/>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145"/>
    </row>
    <row r="40" ht="13.5" customHeight="1">
      <c r="A40" s="134"/>
      <c r="B40" s="65"/>
      <c r="C40" s="32"/>
      <c r="D40" t="s" s="138">
        <v>37</v>
      </c>
      <c r="E40" s="139">
        <v>75000</v>
      </c>
      <c r="F40" s="140"/>
      <c r="G40" s="63"/>
      <c r="H40" s="104"/>
      <c r="I40" s="63"/>
      <c r="J40" s="135"/>
      <c r="K40" s="142"/>
      <c r="L40" t="s" s="102">
        <v>34</v>
      </c>
      <c r="M40" s="103">
        <f>(M37*2)-M36</f>
        <v>-230000</v>
      </c>
      <c r="N40" s="143"/>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145"/>
    </row>
    <row r="41" ht="13.5" customHeight="1">
      <c r="A41" s="134"/>
      <c r="B41" s="65"/>
      <c r="C41" t="s" s="57">
        <v>38</v>
      </c>
      <c r="D41" s="32"/>
      <c r="E41" s="72"/>
      <c r="F41" s="39">
        <f>E40</f>
        <v>75000</v>
      </c>
      <c r="G41" s="63"/>
      <c r="H41" s="104"/>
      <c r="I41" s="63"/>
      <c r="J41" s="135"/>
      <c r="K41" s="136"/>
      <c r="L41" s="106"/>
      <c r="M41" s="107"/>
      <c r="N41" s="131"/>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145"/>
    </row>
    <row r="42" ht="13.5" customHeight="1">
      <c r="A42" s="134"/>
      <c r="B42" s="110"/>
      <c r="C42" s="111"/>
      <c r="D42" s="111"/>
      <c r="E42" s="96"/>
      <c r="F42" s="146"/>
      <c r="G42" s="63"/>
      <c r="H42" s="50"/>
      <c r="I42" s="50"/>
      <c r="J42" s="135"/>
      <c r="K42" s="136"/>
      <c r="L42" s="81"/>
      <c r="M42" s="81"/>
      <c r="N42" s="131"/>
      <c r="O42" s="32"/>
      <c r="P42" s="32"/>
      <c r="Q42" s="32"/>
      <c r="R42" s="32"/>
      <c r="S42" s="32"/>
      <c r="T42" s="32"/>
      <c r="U42" s="32"/>
      <c r="V42" s="30"/>
      <c r="W42" s="30"/>
      <c r="X42" s="32"/>
      <c r="Y42" s="32"/>
      <c r="Z42" s="32"/>
      <c r="AA42" s="32"/>
      <c r="AB42" s="32"/>
      <c r="AC42" s="32"/>
      <c r="AD42" s="32"/>
      <c r="AE42" s="32"/>
      <c r="AF42" s="32"/>
      <c r="AG42" s="32"/>
      <c r="AH42" s="32"/>
      <c r="AI42" s="32"/>
      <c r="AJ42" s="32"/>
      <c r="AK42" s="32"/>
      <c r="AL42" s="32"/>
      <c r="AM42" s="32"/>
      <c r="AN42" s="32"/>
      <c r="AO42" s="32"/>
      <c r="AP42" s="32"/>
      <c r="AQ42" s="32"/>
      <c r="AR42" s="32"/>
      <c r="AS42" s="32"/>
      <c r="AT42" s="145"/>
    </row>
    <row r="43" ht="13.5" customHeight="1">
      <c r="A43" s="134"/>
      <c r="B43" s="126"/>
      <c r="C43" s="127"/>
      <c r="D43" s="127"/>
      <c r="E43" s="147"/>
      <c r="F43" s="147"/>
      <c r="G43" s="148"/>
      <c r="H43" s="149"/>
      <c r="I43" s="149"/>
      <c r="J43" s="148"/>
      <c r="K43" s="150"/>
      <c r="L43" s="151"/>
      <c r="M43" s="152"/>
      <c r="N43" s="131"/>
      <c r="O43" s="32"/>
      <c r="P43" s="32"/>
      <c r="Q43" s="32"/>
      <c r="R43" s="32"/>
      <c r="S43" s="32"/>
      <c r="T43" s="32"/>
      <c r="U43" s="32"/>
      <c r="V43" s="30"/>
      <c r="W43" s="30"/>
      <c r="X43" s="32"/>
      <c r="Y43" s="32"/>
      <c r="Z43" s="32"/>
      <c r="AA43" s="32"/>
      <c r="AB43" s="32"/>
      <c r="AC43" s="32"/>
      <c r="AD43" s="32"/>
      <c r="AE43" s="32"/>
      <c r="AF43" s="32"/>
      <c r="AG43" s="32"/>
      <c r="AH43" s="32"/>
      <c r="AI43" s="32"/>
      <c r="AJ43" s="32"/>
      <c r="AK43" s="32"/>
      <c r="AL43" s="32"/>
      <c r="AM43" s="32"/>
      <c r="AN43" s="32"/>
      <c r="AO43" s="32"/>
      <c r="AP43" s="32"/>
      <c r="AQ43" s="32"/>
      <c r="AR43" s="32"/>
      <c r="AS43" s="32"/>
      <c r="AT43" s="145"/>
    </row>
    <row r="44" ht="15" customHeight="1">
      <c r="A44" s="65"/>
      <c r="B44" s="32"/>
      <c r="C44" s="32"/>
      <c r="D44" s="32"/>
      <c r="E44" s="30"/>
      <c r="F44" s="30"/>
      <c r="G44" s="32"/>
      <c r="H44" s="32"/>
      <c r="I44" s="32"/>
      <c r="J44" s="32"/>
      <c r="K44" s="32"/>
      <c r="L44" s="141"/>
      <c r="M44" s="141"/>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145"/>
    </row>
    <row r="45" ht="15" customHeight="1">
      <c r="A45" s="153"/>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5"/>
    </row>
  </sheetData>
  <mergeCells count="35">
    <mergeCell ref="R2:X2"/>
    <mergeCell ref="AA2:AG2"/>
    <mergeCell ref="R3:X3"/>
    <mergeCell ref="AA3:AD3"/>
    <mergeCell ref="AF3:AG3"/>
    <mergeCell ref="R4:V4"/>
    <mergeCell ref="AA4:AD4"/>
    <mergeCell ref="AF4:AG4"/>
    <mergeCell ref="R5:V5"/>
    <mergeCell ref="AB8:AC8"/>
    <mergeCell ref="X5:Y5"/>
    <mergeCell ref="L8:M8"/>
    <mergeCell ref="AS8:AT8"/>
    <mergeCell ref="AI5:AM5"/>
    <mergeCell ref="AO5:AP5"/>
    <mergeCell ref="AI4:AM4"/>
    <mergeCell ref="AO4:AP4"/>
    <mergeCell ref="AI2:AP2"/>
    <mergeCell ref="AI3:AP3"/>
    <mergeCell ref="B5:F5"/>
    <mergeCell ref="H5:I5"/>
    <mergeCell ref="B4:F4"/>
    <mergeCell ref="H4:I4"/>
    <mergeCell ref="B2:I2"/>
    <mergeCell ref="B3:I3"/>
    <mergeCell ref="L3:M3"/>
    <mergeCell ref="L15:M15"/>
    <mergeCell ref="L22:M22"/>
    <mergeCell ref="AB15:AC15"/>
    <mergeCell ref="AB22:AC22"/>
    <mergeCell ref="AS15:AT15"/>
    <mergeCell ref="AS22:AT22"/>
    <mergeCell ref="L35:M35"/>
    <mergeCell ref="L42:M42"/>
    <mergeCell ref="B32:I32"/>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2:B114"/>
  <sheetViews>
    <sheetView workbookViewId="0" showGridLines="0" defaultGridColor="1">
      <pane topLeftCell="B1" xSplit="1" ySplit="0" activePane="topRight" state="frozen"/>
    </sheetView>
  </sheetViews>
  <sheetFormatPr defaultColWidth="16.3333" defaultRowHeight="15.4" customHeight="1" outlineLevelRow="0" outlineLevelCol="0"/>
  <cols>
    <col min="1" max="1" width="104.266" style="156" customWidth="1"/>
    <col min="2" max="2" width="16.3516" style="156" customWidth="1"/>
    <col min="3" max="16384" width="16.3516" style="156" customWidth="1"/>
  </cols>
  <sheetData>
    <row r="1" ht="14.8" customHeight="1">
      <c r="A1" t="s" s="10">
        <v>45</v>
      </c>
      <c r="B1" s="10"/>
    </row>
    <row r="2" ht="13.95" customHeight="1">
      <c r="A2" s="14"/>
      <c r="B2" s="157"/>
    </row>
    <row r="3" ht="37.95" customHeight="1">
      <c r="A3" t="s" s="16">
        <v>46</v>
      </c>
      <c r="B3" s="157"/>
    </row>
    <row r="4" ht="13.95" customHeight="1">
      <c r="A4" s="14"/>
      <c r="B4" s="157"/>
    </row>
    <row r="5" ht="13.95" customHeight="1">
      <c r="A5" t="s" s="158">
        <v>47</v>
      </c>
      <c r="B5" s="157"/>
    </row>
    <row r="6" ht="13.95" customHeight="1">
      <c r="A6" t="s" s="16">
        <v>48</v>
      </c>
      <c r="B6" s="157"/>
    </row>
    <row r="7" ht="13.95" customHeight="1">
      <c r="A7" s="14"/>
      <c r="B7" s="157"/>
    </row>
    <row r="8" ht="13.95" customHeight="1">
      <c r="A8" t="s" s="16">
        <v>49</v>
      </c>
      <c r="B8" s="157"/>
    </row>
    <row r="9" ht="13.95" customHeight="1">
      <c r="A9" s="14"/>
      <c r="B9" s="157"/>
    </row>
    <row r="10" ht="13.95" customHeight="1">
      <c r="A10" t="s" s="16">
        <v>50</v>
      </c>
      <c r="B10" s="157"/>
    </row>
    <row r="11" ht="13.95" customHeight="1">
      <c r="A11" s="14"/>
      <c r="B11" s="157"/>
    </row>
    <row r="12" ht="13.95" customHeight="1">
      <c r="A12" t="s" s="16">
        <v>51</v>
      </c>
      <c r="B12" s="157"/>
    </row>
    <row r="13" ht="13.95" customHeight="1">
      <c r="A13" t="s" s="16">
        <v>52</v>
      </c>
      <c r="B13" s="157"/>
    </row>
    <row r="14" ht="13.95" customHeight="1">
      <c r="A14" t="s" s="16">
        <v>53</v>
      </c>
      <c r="B14" s="157"/>
    </row>
    <row r="15" ht="13.95" customHeight="1">
      <c r="A15" s="14"/>
      <c r="B15" s="157"/>
    </row>
    <row r="16" ht="13.95" customHeight="1">
      <c r="A16" t="s" s="16">
        <v>54</v>
      </c>
      <c r="B16" s="157"/>
    </row>
    <row r="17" ht="13.95" customHeight="1">
      <c r="A17" s="14"/>
      <c r="B17" s="157"/>
    </row>
    <row r="18" ht="49.95" customHeight="1">
      <c r="A18" t="s" s="16">
        <v>55</v>
      </c>
      <c r="B18" s="157"/>
    </row>
    <row r="19" ht="13.95" customHeight="1">
      <c r="A19" s="14"/>
      <c r="B19" s="157"/>
    </row>
    <row r="20" ht="13.95" customHeight="1">
      <c r="A20" t="s" s="16">
        <v>56</v>
      </c>
      <c r="B20" s="157"/>
    </row>
    <row r="21" ht="13.95" customHeight="1">
      <c r="A21" t="s" s="16">
        <v>57</v>
      </c>
      <c r="B21" s="157"/>
    </row>
    <row r="22" ht="13.95" customHeight="1">
      <c r="A22" t="s" s="16">
        <v>51</v>
      </c>
      <c r="B22" s="157"/>
    </row>
    <row r="23" ht="13.95" customHeight="1">
      <c r="A23" t="s" s="16">
        <v>52</v>
      </c>
      <c r="B23" s="157"/>
    </row>
    <row r="24" ht="13.95" customHeight="1">
      <c r="A24" t="s" s="159">
        <v>58</v>
      </c>
      <c r="B24" s="157"/>
    </row>
    <row r="25" ht="13.95" customHeight="1">
      <c r="A25" t="s" s="16">
        <v>59</v>
      </c>
      <c r="B25" s="157"/>
    </row>
    <row r="26" ht="13.95" customHeight="1">
      <c r="A26" s="14"/>
      <c r="B26" s="157"/>
    </row>
    <row r="27" ht="13.95" customHeight="1">
      <c r="A27" s="14"/>
      <c r="B27" s="157"/>
    </row>
    <row r="28" ht="13.95" customHeight="1">
      <c r="A28" t="s" s="158">
        <v>60</v>
      </c>
      <c r="B28" s="157"/>
    </row>
    <row r="29" ht="49.95" customHeight="1">
      <c r="A29" t="s" s="16">
        <v>61</v>
      </c>
      <c r="B29" s="157"/>
    </row>
    <row r="30" ht="13.95" customHeight="1">
      <c r="A30" s="14"/>
      <c r="B30" s="157"/>
    </row>
    <row r="31" ht="13.95" customHeight="1">
      <c r="A31" t="s" s="16">
        <v>62</v>
      </c>
      <c r="B31" s="157"/>
    </row>
    <row r="32" ht="13.95" customHeight="1">
      <c r="A32" s="14"/>
      <c r="B32" s="157"/>
    </row>
    <row r="33" ht="13.95" customHeight="1">
      <c r="A33" s="14"/>
      <c r="B33" s="157"/>
    </row>
    <row r="34" ht="15.95" customHeight="1">
      <c r="A34" t="s" s="160">
        <v>63</v>
      </c>
      <c r="B34" s="157"/>
    </row>
    <row r="35" ht="13.95" customHeight="1">
      <c r="A35" s="14"/>
      <c r="B35" s="157"/>
    </row>
    <row r="36" ht="13.95" customHeight="1">
      <c r="A36" t="s" s="16">
        <v>64</v>
      </c>
      <c r="B36" s="157"/>
    </row>
    <row r="37" ht="13.95" customHeight="1">
      <c r="A37" t="s" s="16">
        <v>65</v>
      </c>
      <c r="B37" s="157"/>
    </row>
    <row r="38" ht="13.95" customHeight="1">
      <c r="A38" s="14"/>
      <c r="B38" s="157"/>
    </row>
    <row r="39" ht="13.95" customHeight="1">
      <c r="A39" s="14"/>
      <c r="B39" s="157"/>
    </row>
    <row r="40" ht="13.95" customHeight="1">
      <c r="A40" t="s" s="158">
        <v>66</v>
      </c>
      <c r="B40" s="157"/>
    </row>
    <row r="41" ht="13.95" customHeight="1">
      <c r="A41" s="14"/>
      <c r="B41" s="157"/>
    </row>
    <row r="42" ht="61.95" customHeight="1">
      <c r="A42" t="s" s="16">
        <v>67</v>
      </c>
      <c r="B42" s="157"/>
    </row>
    <row r="43" ht="13.95" customHeight="1">
      <c r="A43" s="14"/>
      <c r="B43" s="157"/>
    </row>
    <row r="44" ht="13.95" customHeight="1">
      <c r="A44" t="s" s="16">
        <v>68</v>
      </c>
      <c r="B44" s="157"/>
    </row>
    <row r="45" ht="13.95" customHeight="1">
      <c r="A45" s="14"/>
      <c r="B45" s="157"/>
    </row>
    <row r="46" ht="15.95" customHeight="1">
      <c r="A46" t="s" s="160">
        <v>69</v>
      </c>
      <c r="B46" s="157"/>
    </row>
    <row r="47" ht="13.95" customHeight="1">
      <c r="A47" s="14"/>
      <c r="B47" s="157"/>
    </row>
    <row r="48" ht="13.95" customHeight="1">
      <c r="A48" t="s" s="16">
        <v>70</v>
      </c>
      <c r="B48" s="157"/>
    </row>
    <row r="49" ht="13.95" customHeight="1">
      <c r="A49" t="s" s="16">
        <v>71</v>
      </c>
      <c r="B49" s="157"/>
    </row>
    <row r="50" ht="13.95" customHeight="1">
      <c r="A50" s="14"/>
      <c r="B50" s="157"/>
    </row>
    <row r="51" ht="25.95" customHeight="1">
      <c r="A51" t="s" s="16">
        <v>72</v>
      </c>
      <c r="B51" s="157"/>
    </row>
    <row r="52" ht="13.95" customHeight="1">
      <c r="A52" t="s" s="16">
        <v>73</v>
      </c>
      <c r="B52" s="157"/>
    </row>
    <row r="53" ht="13.95" customHeight="1">
      <c r="A53" t="s" s="16">
        <v>74</v>
      </c>
      <c r="B53" s="157"/>
    </row>
    <row r="54" ht="13.95" customHeight="1">
      <c r="A54" t="s" s="16">
        <v>75</v>
      </c>
      <c r="B54" s="157"/>
    </row>
    <row r="55" ht="13.95" customHeight="1">
      <c r="A55" t="s" s="16">
        <v>76</v>
      </c>
      <c r="B55" s="157"/>
    </row>
    <row r="56" ht="13.95" customHeight="1">
      <c r="A56" t="s" s="16">
        <v>77</v>
      </c>
      <c r="B56" s="157"/>
    </row>
    <row r="57" ht="13.95" customHeight="1">
      <c r="A57" s="14"/>
      <c r="B57" s="157"/>
    </row>
    <row r="58" ht="13.95" customHeight="1">
      <c r="A58" s="14"/>
      <c r="B58" s="157"/>
    </row>
    <row r="59" ht="13.95" customHeight="1">
      <c r="A59" t="s" s="16">
        <v>78</v>
      </c>
      <c r="B59" s="157"/>
    </row>
    <row r="60" ht="13.95" customHeight="1">
      <c r="A60" t="s" s="16">
        <v>79</v>
      </c>
      <c r="B60" s="157"/>
    </row>
    <row r="61" ht="13.95" customHeight="1">
      <c r="A61" t="s" s="16">
        <v>80</v>
      </c>
      <c r="B61" s="157"/>
    </row>
    <row r="62" ht="13.95" customHeight="1">
      <c r="A62" t="s" s="16">
        <v>81</v>
      </c>
      <c r="B62" s="157"/>
    </row>
    <row r="63" ht="13.95" customHeight="1">
      <c r="A63" t="s" s="16">
        <v>82</v>
      </c>
      <c r="B63" s="157"/>
    </row>
    <row r="64" ht="13.95" customHeight="1">
      <c r="A64" s="14"/>
      <c r="B64" s="157"/>
    </row>
    <row r="65" ht="13.95" customHeight="1">
      <c r="A65" t="s" s="16">
        <v>83</v>
      </c>
      <c r="B65" s="157"/>
    </row>
    <row r="66" ht="13.95" customHeight="1">
      <c r="A66" s="14"/>
      <c r="B66" s="157"/>
    </row>
    <row r="67" ht="15.95" customHeight="1">
      <c r="A67" t="s" s="16">
        <v>84</v>
      </c>
      <c r="B67" s="157"/>
    </row>
    <row r="68" ht="13.95" customHeight="1">
      <c r="A68" s="14"/>
      <c r="B68" s="157"/>
    </row>
    <row r="69" ht="15.95" customHeight="1">
      <c r="A69" t="s" s="160">
        <v>85</v>
      </c>
      <c r="B69" s="157"/>
    </row>
    <row r="70" ht="13.95" customHeight="1">
      <c r="A70" s="14"/>
      <c r="B70" s="157"/>
    </row>
    <row r="71" ht="15.95" customHeight="1">
      <c r="A71" t="s" s="16">
        <v>86</v>
      </c>
      <c r="B71" s="157"/>
    </row>
    <row r="72" ht="13.95" customHeight="1">
      <c r="A72" s="14"/>
      <c r="B72" s="157"/>
    </row>
    <row r="73" ht="13.95" customHeight="1">
      <c r="A73" t="s" s="16">
        <v>87</v>
      </c>
      <c r="B73" s="157"/>
    </row>
    <row r="74" ht="13.95" customHeight="1">
      <c r="A74" s="14"/>
      <c r="B74" s="157"/>
    </row>
    <row r="75" ht="13.95" customHeight="1">
      <c r="A75" t="s" s="16">
        <v>88</v>
      </c>
      <c r="B75" s="157"/>
    </row>
    <row r="76" ht="13.95" customHeight="1">
      <c r="A76" s="14"/>
      <c r="B76" s="157"/>
    </row>
    <row r="77" ht="13.95" customHeight="1">
      <c r="A77" t="s" s="16">
        <v>89</v>
      </c>
      <c r="B77" s="157"/>
    </row>
    <row r="78" ht="13.95" customHeight="1">
      <c r="A78" t="s" s="16">
        <v>90</v>
      </c>
      <c r="B78" s="157"/>
    </row>
    <row r="79" ht="13.95" customHeight="1">
      <c r="A79" t="s" s="16">
        <v>91</v>
      </c>
      <c r="B79" s="157"/>
    </row>
    <row r="80" ht="13.95" customHeight="1">
      <c r="A80" s="14"/>
      <c r="B80" s="157"/>
    </row>
    <row r="81" ht="15.95" customHeight="1">
      <c r="A81" t="s" s="16">
        <v>92</v>
      </c>
      <c r="B81" s="157"/>
    </row>
    <row r="82" ht="13.95" customHeight="1">
      <c r="A82" s="14"/>
      <c r="B82" s="157"/>
    </row>
    <row r="83" ht="15.95" customHeight="1">
      <c r="A83" t="s" s="160">
        <v>93</v>
      </c>
      <c r="B83" s="157"/>
    </row>
    <row r="84" ht="13.95" customHeight="1">
      <c r="A84" s="14"/>
      <c r="B84" s="157"/>
    </row>
    <row r="85" ht="15.95" customHeight="1">
      <c r="A85" t="s" s="16">
        <v>86</v>
      </c>
      <c r="B85" s="157"/>
    </row>
    <row r="86" ht="13.95" customHeight="1">
      <c r="A86" s="14"/>
      <c r="B86" s="157"/>
    </row>
    <row r="87" ht="13.95" customHeight="1">
      <c r="A87" t="s" s="16">
        <v>94</v>
      </c>
      <c r="B87" s="157"/>
    </row>
    <row r="88" ht="13.95" customHeight="1">
      <c r="A88" s="14"/>
      <c r="B88" s="157"/>
    </row>
    <row r="89" ht="13.95" customHeight="1">
      <c r="A89" s="14"/>
      <c r="B89" s="157"/>
    </row>
    <row r="90" ht="13.95" customHeight="1">
      <c r="A90" t="s" s="16">
        <v>95</v>
      </c>
      <c r="B90" s="157"/>
    </row>
    <row r="91" ht="13.95" customHeight="1">
      <c r="A91" s="14"/>
      <c r="B91" s="157"/>
    </row>
    <row r="92" ht="13.95" customHeight="1">
      <c r="A92" s="14"/>
      <c r="B92" s="157"/>
    </row>
    <row r="93" ht="13.95" customHeight="1">
      <c r="A93" t="s" s="16">
        <v>96</v>
      </c>
      <c r="B93" s="157"/>
    </row>
    <row r="94" ht="13.95" customHeight="1">
      <c r="A94" t="s" s="16">
        <v>81</v>
      </c>
      <c r="B94" s="157"/>
    </row>
    <row r="95" ht="13.95" customHeight="1">
      <c r="A95" t="s" s="16">
        <v>97</v>
      </c>
      <c r="B95" s="157"/>
    </row>
    <row r="96" ht="13.95" customHeight="1">
      <c r="A96" t="s" s="16">
        <v>98</v>
      </c>
      <c r="B96" s="157"/>
    </row>
    <row r="97" ht="13.95" customHeight="1">
      <c r="A97" s="14"/>
      <c r="B97" s="157"/>
    </row>
    <row r="98" ht="15.95" customHeight="1">
      <c r="A98" t="s" s="16">
        <v>92</v>
      </c>
      <c r="B98" s="157"/>
    </row>
    <row r="99" ht="13.95" customHeight="1">
      <c r="A99" t="s" s="16">
        <v>99</v>
      </c>
      <c r="B99" s="157"/>
    </row>
    <row r="100" ht="15.95" customHeight="1">
      <c r="A100" t="s" s="160">
        <v>100</v>
      </c>
      <c r="B100" s="157"/>
    </row>
    <row r="101" ht="13.95" customHeight="1">
      <c r="A101" s="14"/>
      <c r="B101" s="157"/>
    </row>
    <row r="102" ht="15.95" customHeight="1">
      <c r="A102" t="s" s="16">
        <v>86</v>
      </c>
      <c r="B102" s="157"/>
    </row>
    <row r="103" ht="13.95" customHeight="1">
      <c r="A103" s="14"/>
      <c r="B103" s="157"/>
    </row>
    <row r="104" ht="13.95" customHeight="1">
      <c r="A104" t="s" s="16">
        <v>101</v>
      </c>
      <c r="B104" s="157"/>
    </row>
    <row r="105" ht="13.95" customHeight="1">
      <c r="A105" s="14"/>
      <c r="B105" s="157"/>
    </row>
    <row r="106" ht="13.95" customHeight="1">
      <c r="A106" t="s" s="16">
        <v>102</v>
      </c>
      <c r="B106" s="157"/>
    </row>
    <row r="107" ht="13.95" customHeight="1">
      <c r="A107" s="14"/>
      <c r="B107" s="157"/>
    </row>
    <row r="108" ht="15.95" customHeight="1">
      <c r="A108" t="s" s="16">
        <v>92</v>
      </c>
      <c r="B108" s="157"/>
    </row>
    <row r="109" ht="13.95" customHeight="1">
      <c r="A109" s="14"/>
      <c r="B109" s="157"/>
    </row>
    <row r="110" ht="15.95" customHeight="1">
      <c r="A110" t="s" s="160">
        <v>103</v>
      </c>
      <c r="B110" s="157"/>
    </row>
    <row r="111" ht="13.95" customHeight="1">
      <c r="A111" s="14"/>
      <c r="B111" s="157"/>
    </row>
    <row r="112" ht="15.95" customHeight="1">
      <c r="A112" t="s" s="16">
        <v>86</v>
      </c>
      <c r="B112" s="157"/>
    </row>
    <row r="113" ht="13.95" customHeight="1">
      <c r="A113" s="14"/>
      <c r="B113" s="157"/>
    </row>
    <row r="114" ht="13.95" customHeight="1">
      <c r="A114" t="s" s="16">
        <v>104</v>
      </c>
      <c r="B114" s="157"/>
    </row>
  </sheetData>
  <mergeCells count="1">
    <mergeCell ref="A1:B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AG94"/>
  <sheetViews>
    <sheetView workbookViewId="0" showGridLines="0" defaultGridColor="1"/>
  </sheetViews>
  <sheetFormatPr defaultColWidth="8.83333" defaultRowHeight="15" customHeight="1" outlineLevelRow="0" outlineLevelCol="0"/>
  <cols>
    <col min="1" max="1" width="1.5" style="161" customWidth="1"/>
    <col min="2" max="3" width="2.85156" style="161" customWidth="1"/>
    <col min="4" max="4" width="25.5" style="161" customWidth="1"/>
    <col min="5" max="5" width="11.1719" style="161" customWidth="1"/>
    <col min="6" max="6" width="9.35156" style="161" customWidth="1"/>
    <col min="7" max="7" width="1.5" style="161" customWidth="1"/>
    <col min="8" max="8" width="18.5" style="161" customWidth="1"/>
    <col min="9" max="9" width="10.8516" style="161" customWidth="1"/>
    <col min="10" max="11" width="1.5" style="161" customWidth="1"/>
    <col min="12" max="12" width="34.3516" style="161" customWidth="1"/>
    <col min="13" max="13" width="10.3516" style="161" customWidth="1"/>
    <col min="14" max="14" width="2.96094" style="161" customWidth="1"/>
    <col min="15" max="15" width="24.5" style="161" customWidth="1"/>
    <col min="16" max="16" width="1.85156" style="161" customWidth="1"/>
    <col min="17" max="20" width="8.85156" style="161" customWidth="1"/>
    <col min="21" max="23" width="1.5" style="161" customWidth="1"/>
    <col min="24" max="24" width="24.5" style="161" customWidth="1"/>
    <col min="25" max="26" width="9.35156" style="161" customWidth="1"/>
    <col min="27" max="27" width="1.5" style="161" customWidth="1"/>
    <col min="28" max="28" width="18.8516" style="161" customWidth="1"/>
    <col min="29" max="29" width="10.8516" style="161" customWidth="1"/>
    <col min="30" max="31" width="1.5" style="161" customWidth="1"/>
    <col min="32" max="32" width="34.3516" style="161" customWidth="1"/>
    <col min="33" max="33" width="10.8516" style="161" customWidth="1"/>
    <col min="34" max="16384" width="8.85156" style="161" customWidth="1"/>
  </cols>
  <sheetData>
    <row r="1" ht="13.55" customHeight="1">
      <c r="A1" s="20"/>
      <c r="B1" s="21"/>
      <c r="C1" s="21"/>
      <c r="D1" s="21"/>
      <c r="E1" s="21"/>
      <c r="F1" s="21"/>
      <c r="G1" s="21"/>
      <c r="H1" s="21"/>
      <c r="I1" s="21"/>
      <c r="J1" s="22"/>
      <c r="K1" s="23"/>
      <c r="L1" s="23"/>
      <c r="M1" s="23"/>
      <c r="N1" s="23"/>
      <c r="O1" s="23"/>
      <c r="P1" s="23"/>
      <c r="Q1" s="23"/>
      <c r="R1" s="23"/>
      <c r="S1" s="23"/>
      <c r="T1" s="23"/>
      <c r="U1" s="162"/>
      <c r="V1" s="162"/>
      <c r="W1" s="162"/>
      <c r="X1" s="162"/>
      <c r="Y1" s="162"/>
      <c r="Z1" s="162"/>
      <c r="AA1" s="162"/>
      <c r="AB1" s="162"/>
      <c r="AC1" s="162"/>
      <c r="AD1" s="162"/>
      <c r="AE1" s="23"/>
      <c r="AF1" s="23"/>
      <c r="AG1" s="163"/>
    </row>
    <row r="2" ht="13.5" customHeight="1">
      <c r="A2" s="27"/>
      <c r="B2" t="s" s="28">
        <v>12</v>
      </c>
      <c r="C2" s="23"/>
      <c r="D2" s="23"/>
      <c r="E2" s="23"/>
      <c r="F2" s="23"/>
      <c r="G2" s="23"/>
      <c r="H2" s="23"/>
      <c r="I2" s="23"/>
      <c r="J2" s="29"/>
      <c r="K2" s="30"/>
      <c r="L2" s="31"/>
      <c r="M2" s="31"/>
      <c r="N2" s="32"/>
      <c r="O2" s="32"/>
      <c r="P2" s="32"/>
      <c r="Q2" s="32"/>
      <c r="R2" s="32"/>
      <c r="S2" s="32"/>
      <c r="T2" s="32"/>
      <c r="U2" s="164"/>
      <c r="V2" t="s" s="34">
        <v>105</v>
      </c>
      <c r="W2" s="32"/>
      <c r="X2" s="32"/>
      <c r="Y2" s="32"/>
      <c r="Z2" s="32"/>
      <c r="AA2" s="32"/>
      <c r="AB2" s="32"/>
      <c r="AC2" s="32"/>
      <c r="AD2" s="164"/>
      <c r="AE2" s="32"/>
      <c r="AF2" s="32"/>
      <c r="AG2" s="145"/>
    </row>
    <row r="3" ht="13.5" customHeight="1">
      <c r="A3" s="27"/>
      <c r="B3" t="s" s="38">
        <v>14</v>
      </c>
      <c r="C3" s="32"/>
      <c r="D3" s="32"/>
      <c r="E3" s="32"/>
      <c r="F3" s="32"/>
      <c r="G3" s="32"/>
      <c r="H3" s="32"/>
      <c r="I3" s="32"/>
      <c r="J3" s="29"/>
      <c r="K3" s="39"/>
      <c r="L3" s="40"/>
      <c r="M3" s="41"/>
      <c r="N3" s="42"/>
      <c r="O3" s="32"/>
      <c r="P3" s="32"/>
      <c r="Q3" s="32"/>
      <c r="R3" s="32"/>
      <c r="S3" s="32"/>
      <c r="T3" s="32"/>
      <c r="U3" s="164"/>
      <c r="V3" t="s" s="34">
        <v>14</v>
      </c>
      <c r="W3" s="32"/>
      <c r="X3" s="32"/>
      <c r="Y3" s="32"/>
      <c r="Z3" s="32"/>
      <c r="AA3" s="32"/>
      <c r="AB3" s="32"/>
      <c r="AC3" s="32"/>
      <c r="AD3" s="164"/>
      <c r="AE3" s="32"/>
      <c r="AF3" s="32"/>
      <c r="AG3" s="145"/>
    </row>
    <row r="4" ht="13.5" customHeight="1">
      <c r="A4" s="27"/>
      <c r="B4" s="43"/>
      <c r="C4" s="32"/>
      <c r="D4" s="32"/>
      <c r="E4" s="32"/>
      <c r="F4" s="32"/>
      <c r="G4" s="44"/>
      <c r="H4" s="45"/>
      <c r="I4" s="32"/>
      <c r="J4" s="29"/>
      <c r="K4" s="39"/>
      <c r="L4" s="46"/>
      <c r="M4" s="47"/>
      <c r="N4" s="42"/>
      <c r="O4" s="32"/>
      <c r="P4" s="32"/>
      <c r="Q4" s="32"/>
      <c r="R4" s="32"/>
      <c r="S4" s="32"/>
      <c r="T4" s="32"/>
      <c r="U4" s="164"/>
      <c r="V4" s="45"/>
      <c r="W4" s="32"/>
      <c r="X4" s="32"/>
      <c r="Y4" s="32"/>
      <c r="Z4" s="32"/>
      <c r="AA4" s="165"/>
      <c r="AB4" s="45"/>
      <c r="AC4" s="32"/>
      <c r="AD4" s="164"/>
      <c r="AE4" s="32"/>
      <c r="AF4" s="32"/>
      <c r="AG4" s="145"/>
    </row>
    <row r="5" ht="13.5" customHeight="1">
      <c r="A5" s="27"/>
      <c r="B5" t="s" s="38">
        <v>15</v>
      </c>
      <c r="C5" s="45"/>
      <c r="D5" s="45"/>
      <c r="E5" s="45"/>
      <c r="F5" s="45"/>
      <c r="G5" s="44"/>
      <c r="H5" t="s" s="34">
        <v>16</v>
      </c>
      <c r="I5" s="51"/>
      <c r="J5" s="29"/>
      <c r="K5" s="39"/>
      <c r="L5" s="52"/>
      <c r="M5" s="39"/>
      <c r="N5" s="42"/>
      <c r="O5" s="32"/>
      <c r="P5" s="31"/>
      <c r="Q5" s="31"/>
      <c r="R5" s="32"/>
      <c r="S5" s="32"/>
      <c r="T5" s="32"/>
      <c r="U5" s="164"/>
      <c r="V5" t="s" s="34">
        <v>15</v>
      </c>
      <c r="W5" s="45"/>
      <c r="X5" s="45"/>
      <c r="Y5" s="45"/>
      <c r="Z5" s="45"/>
      <c r="AA5" s="165"/>
      <c r="AB5" t="s" s="34">
        <v>16</v>
      </c>
      <c r="AC5" s="51"/>
      <c r="AD5" s="164"/>
      <c r="AE5" s="32"/>
      <c r="AF5" s="32"/>
      <c r="AG5" s="145"/>
    </row>
    <row r="6" ht="13.5" customHeight="1">
      <c r="A6" s="27"/>
      <c r="B6" t="s" s="55">
        <v>17</v>
      </c>
      <c r="C6" s="56"/>
      <c r="D6" s="32"/>
      <c r="E6" s="30"/>
      <c r="F6" s="30"/>
      <c r="G6" s="29"/>
      <c r="H6" t="s" s="57">
        <v>18</v>
      </c>
      <c r="I6" s="30">
        <v>3765000</v>
      </c>
      <c r="J6" s="29"/>
      <c r="K6" s="39"/>
      <c r="L6" s="52"/>
      <c r="M6" s="58"/>
      <c r="N6" s="42"/>
      <c r="O6" s="35"/>
      <c r="P6" s="37"/>
      <c r="Q6" s="37"/>
      <c r="R6" s="42"/>
      <c r="S6" s="32"/>
      <c r="T6" s="32"/>
      <c r="U6" s="164"/>
      <c r="V6" t="s" s="59">
        <v>17</v>
      </c>
      <c r="W6" s="56"/>
      <c r="X6" s="32"/>
      <c r="Y6" s="30"/>
      <c r="Z6" s="30"/>
      <c r="AA6" s="166"/>
      <c r="AB6" t="s" s="57">
        <v>18</v>
      </c>
      <c r="AC6" s="30">
        <v>3765000</v>
      </c>
      <c r="AD6" s="164"/>
      <c r="AE6" s="32"/>
      <c r="AF6" s="32"/>
      <c r="AG6" s="145"/>
    </row>
    <row r="7" ht="13.5" customHeight="1">
      <c r="A7" s="27"/>
      <c r="B7" s="65"/>
      <c r="C7" s="32"/>
      <c r="D7" t="s" s="57">
        <v>19</v>
      </c>
      <c r="E7" s="30">
        <v>55000</v>
      </c>
      <c r="F7" s="30"/>
      <c r="G7" s="29"/>
      <c r="H7" t="s" s="66">
        <v>20</v>
      </c>
      <c r="I7" s="67">
        <v>2740000</v>
      </c>
      <c r="J7" s="29"/>
      <c r="K7" s="39"/>
      <c r="L7" s="68"/>
      <c r="M7" s="69"/>
      <c r="N7" s="42"/>
      <c r="O7" s="35"/>
      <c r="P7" s="37"/>
      <c r="Q7" s="37"/>
      <c r="R7" s="42"/>
      <c r="S7" s="32"/>
      <c r="T7" s="32"/>
      <c r="U7" s="164"/>
      <c r="V7" s="32"/>
      <c r="W7" s="32"/>
      <c r="X7" t="s" s="57">
        <v>19</v>
      </c>
      <c r="Y7" s="30">
        <v>55000</v>
      </c>
      <c r="Z7" s="30"/>
      <c r="AA7" s="166"/>
      <c r="AB7" t="s" s="66">
        <v>20</v>
      </c>
      <c r="AC7" s="67">
        <v>2740000</v>
      </c>
      <c r="AD7" s="164"/>
      <c r="AE7" s="32"/>
      <c r="AF7" s="70"/>
      <c r="AG7" s="167"/>
    </row>
    <row r="8" ht="13.5" customHeight="1">
      <c r="A8" s="27"/>
      <c r="B8" s="65"/>
      <c r="C8" s="32"/>
      <c r="D8" t="s" s="57">
        <v>21</v>
      </c>
      <c r="E8" s="30">
        <v>175000</v>
      </c>
      <c r="F8" s="30"/>
      <c r="G8" s="29"/>
      <c r="H8" t="s" s="71">
        <v>22</v>
      </c>
      <c r="I8" s="72">
        <f>I6-I7</f>
        <v>1025000</v>
      </c>
      <c r="J8" s="29"/>
      <c r="K8" s="73"/>
      <c r="L8" t="s" s="74">
        <v>23</v>
      </c>
      <c r="M8" s="75"/>
      <c r="N8" s="76"/>
      <c r="O8" s="168"/>
      <c r="P8" s="37"/>
      <c r="Q8" s="37"/>
      <c r="R8" s="42"/>
      <c r="S8" s="32"/>
      <c r="T8" s="32"/>
      <c r="U8" s="164"/>
      <c r="V8" s="32"/>
      <c r="W8" s="32"/>
      <c r="X8" t="s" s="57">
        <v>21</v>
      </c>
      <c r="Y8" s="30">
        <v>175000</v>
      </c>
      <c r="Z8" s="30"/>
      <c r="AA8" s="166"/>
      <c r="AB8" t="s" s="71">
        <v>22</v>
      </c>
      <c r="AC8" s="72">
        <f>AC6-AC7</f>
        <v>1025000</v>
      </c>
      <c r="AD8" s="164"/>
      <c r="AE8" s="78"/>
      <c r="AF8" t="s" s="74">
        <v>23</v>
      </c>
      <c r="AG8" s="75"/>
    </row>
    <row r="9" ht="13.5" customHeight="1">
      <c r="A9" s="27"/>
      <c r="B9" s="65"/>
      <c r="C9" s="32"/>
      <c r="D9" t="s" s="57">
        <v>24</v>
      </c>
      <c r="E9" s="30">
        <v>150000</v>
      </c>
      <c r="F9" s="30"/>
      <c r="G9" s="29"/>
      <c r="H9" s="30"/>
      <c r="I9" s="30"/>
      <c r="J9" s="29"/>
      <c r="K9" s="73"/>
      <c r="L9" t="s" s="82">
        <v>25</v>
      </c>
      <c r="M9" s="83">
        <f>F10</f>
        <v>380000</v>
      </c>
      <c r="N9" s="84"/>
      <c r="O9" s="169"/>
      <c r="P9" s="37"/>
      <c r="Q9" s="37"/>
      <c r="R9" s="42"/>
      <c r="S9" s="32"/>
      <c r="T9" s="32"/>
      <c r="U9" s="164"/>
      <c r="V9" s="32"/>
      <c r="W9" s="32"/>
      <c r="X9" t="s" s="57">
        <v>24</v>
      </c>
      <c r="Y9" s="30">
        <v>0</v>
      </c>
      <c r="Z9" s="30"/>
      <c r="AA9" s="166"/>
      <c r="AB9" s="30"/>
      <c r="AC9" s="30"/>
      <c r="AD9" s="164"/>
      <c r="AE9" s="78"/>
      <c r="AF9" t="s" s="82">
        <v>25</v>
      </c>
      <c r="AG9" s="83">
        <f>Z10</f>
        <v>230000</v>
      </c>
    </row>
    <row r="10" ht="13.5" customHeight="1">
      <c r="A10" s="27"/>
      <c r="B10" s="65"/>
      <c r="C10" t="s" s="57">
        <v>26</v>
      </c>
      <c r="D10" s="32"/>
      <c r="E10" s="30"/>
      <c r="F10" s="30">
        <f>SUM(E7:E9)</f>
        <v>380000</v>
      </c>
      <c r="G10" s="29"/>
      <c r="H10" t="s" s="57">
        <v>27</v>
      </c>
      <c r="I10" s="30">
        <v>732000</v>
      </c>
      <c r="J10" s="29"/>
      <c r="K10" s="73"/>
      <c r="L10" t="s" s="87">
        <v>28</v>
      </c>
      <c r="M10" s="73">
        <f>F19</f>
        <v>75000</v>
      </c>
      <c r="N10" s="88"/>
      <c r="O10" s="170"/>
      <c r="P10" s="37"/>
      <c r="Q10" s="37"/>
      <c r="R10" s="42"/>
      <c r="S10" s="32"/>
      <c r="T10" s="32"/>
      <c r="U10" s="164"/>
      <c r="V10" s="32"/>
      <c r="W10" t="s" s="57">
        <v>26</v>
      </c>
      <c r="X10" s="32"/>
      <c r="Y10" s="30"/>
      <c r="Z10" s="30">
        <f>SUM(Y7:Y9)</f>
        <v>230000</v>
      </c>
      <c r="AA10" s="166"/>
      <c r="AB10" t="s" s="57">
        <v>27</v>
      </c>
      <c r="AC10" s="30">
        <v>732000</v>
      </c>
      <c r="AD10" s="164"/>
      <c r="AE10" s="78"/>
      <c r="AF10" t="s" s="87">
        <v>28</v>
      </c>
      <c r="AG10" s="73">
        <f>Z19</f>
        <v>75000</v>
      </c>
    </row>
    <row r="11" ht="13.55" customHeight="1">
      <c r="A11" s="27"/>
      <c r="B11" s="65"/>
      <c r="C11" s="32"/>
      <c r="D11" s="32"/>
      <c r="E11" s="30"/>
      <c r="F11" s="30"/>
      <c r="G11" s="29"/>
      <c r="H11" s="30"/>
      <c r="I11" s="30"/>
      <c r="J11" s="29"/>
      <c r="K11" s="73"/>
      <c r="L11" t="s" s="90">
        <v>29</v>
      </c>
      <c r="M11" s="91">
        <f>M9-M10</f>
        <v>305000</v>
      </c>
      <c r="N11" s="92"/>
      <c r="O11" s="58"/>
      <c r="P11" s="37"/>
      <c r="Q11" s="37"/>
      <c r="R11" s="42"/>
      <c r="S11" s="32"/>
      <c r="T11" s="32"/>
      <c r="U11" s="164"/>
      <c r="V11" s="32"/>
      <c r="W11" s="32"/>
      <c r="X11" s="32"/>
      <c r="Y11" s="30"/>
      <c r="Z11" s="30"/>
      <c r="AA11" s="166"/>
      <c r="AB11" s="30"/>
      <c r="AC11" s="30"/>
      <c r="AD11" s="164"/>
      <c r="AE11" s="78"/>
      <c r="AF11" t="s" s="90">
        <v>29</v>
      </c>
      <c r="AG11" s="91">
        <f>AG9-AG10</f>
        <v>155000</v>
      </c>
    </row>
    <row r="12" ht="13.5" customHeight="1">
      <c r="A12" s="27"/>
      <c r="B12" s="65"/>
      <c r="C12" s="32"/>
      <c r="D12" t="s" s="57">
        <v>30</v>
      </c>
      <c r="E12" s="30">
        <v>250000</v>
      </c>
      <c r="F12" s="30"/>
      <c r="G12" s="29"/>
      <c r="H12" t="s" s="95">
        <v>31</v>
      </c>
      <c r="I12" s="96">
        <f>I8-I10</f>
        <v>293000</v>
      </c>
      <c r="J12" s="29"/>
      <c r="K12" s="73"/>
      <c r="L12" t="s" s="87">
        <v>32</v>
      </c>
      <c r="M12" s="97">
        <f>M9/M10</f>
        <v>5.06666666666667</v>
      </c>
      <c r="N12" s="88"/>
      <c r="O12" s="39"/>
      <c r="P12" s="37"/>
      <c r="Q12" s="37"/>
      <c r="R12" s="42"/>
      <c r="S12" s="32"/>
      <c r="T12" s="32"/>
      <c r="U12" s="164"/>
      <c r="V12" s="32"/>
      <c r="W12" s="32"/>
      <c r="X12" t="s" s="57">
        <v>30</v>
      </c>
      <c r="Y12" s="30">
        <v>250000</v>
      </c>
      <c r="Z12" s="30"/>
      <c r="AA12" s="166"/>
      <c r="AB12" t="s" s="95">
        <v>31</v>
      </c>
      <c r="AC12" s="96">
        <f>AC8-AC10</f>
        <v>293000</v>
      </c>
      <c r="AD12" s="164"/>
      <c r="AE12" s="78"/>
      <c r="AF12" t="s" s="87">
        <v>32</v>
      </c>
      <c r="AG12" s="97">
        <f>AG9/AG10</f>
        <v>3.06666666666667</v>
      </c>
    </row>
    <row r="13" ht="13.5" customHeight="1">
      <c r="A13" s="27"/>
      <c r="B13" s="65"/>
      <c r="C13" t="s" s="57">
        <v>33</v>
      </c>
      <c r="D13" s="32"/>
      <c r="E13" s="30"/>
      <c r="F13" s="30">
        <f>E12</f>
        <v>250000</v>
      </c>
      <c r="G13" s="29"/>
      <c r="H13" s="101"/>
      <c r="I13" s="101"/>
      <c r="J13" s="101"/>
      <c r="K13" s="73"/>
      <c r="L13" t="s" s="102">
        <v>34</v>
      </c>
      <c r="M13" s="103">
        <f>(M10*2)-M9</f>
        <v>-230000</v>
      </c>
      <c r="N13" s="79"/>
      <c r="O13" s="35"/>
      <c r="P13" s="37"/>
      <c r="Q13" s="37"/>
      <c r="R13" s="42"/>
      <c r="S13" s="32"/>
      <c r="T13" s="32"/>
      <c r="U13" s="164"/>
      <c r="V13" s="32"/>
      <c r="W13" t="s" s="57">
        <v>33</v>
      </c>
      <c r="X13" s="32"/>
      <c r="Y13" s="30"/>
      <c r="Z13" s="30">
        <f>Y12</f>
        <v>250000</v>
      </c>
      <c r="AA13" s="166"/>
      <c r="AB13" s="105"/>
      <c r="AC13" s="30"/>
      <c r="AD13" s="164"/>
      <c r="AE13" s="78"/>
      <c r="AF13" t="s" s="102">
        <v>34</v>
      </c>
      <c r="AG13" s="103">
        <f>(AG10*2)-AG9</f>
        <v>-80000</v>
      </c>
    </row>
    <row r="14" ht="13.5" customHeight="1">
      <c r="A14" s="27"/>
      <c r="B14" s="65"/>
      <c r="C14" s="32"/>
      <c r="D14" s="32"/>
      <c r="E14" s="30"/>
      <c r="F14" s="30"/>
      <c r="G14" s="29"/>
      <c r="H14" s="105"/>
      <c r="I14" s="30"/>
      <c r="J14" s="30"/>
      <c r="K14" s="39"/>
      <c r="L14" s="171"/>
      <c r="M14" s="172"/>
      <c r="N14" s="108"/>
      <c r="O14" s="173"/>
      <c r="P14" s="37"/>
      <c r="Q14" s="37"/>
      <c r="R14" s="42"/>
      <c r="S14" s="32"/>
      <c r="T14" s="32"/>
      <c r="U14" s="164"/>
      <c r="V14" s="32"/>
      <c r="W14" s="32"/>
      <c r="X14" s="32"/>
      <c r="Y14" s="30"/>
      <c r="Z14" s="30"/>
      <c r="AA14" s="166"/>
      <c r="AB14" s="105"/>
      <c r="AC14" s="30"/>
      <c r="AD14" s="164"/>
      <c r="AE14" s="35"/>
      <c r="AF14" s="171"/>
      <c r="AG14" s="172"/>
    </row>
    <row r="15" ht="13.5" customHeight="1">
      <c r="A15" s="27"/>
      <c r="B15" t="s" s="110">
        <v>35</v>
      </c>
      <c r="C15" s="111"/>
      <c r="D15" s="111"/>
      <c r="E15" s="96"/>
      <c r="F15" s="96">
        <f>F13+F10</f>
        <v>630000</v>
      </c>
      <c r="G15" s="29"/>
      <c r="H15" s="112"/>
      <c r="I15" s="112"/>
      <c r="J15" s="30"/>
      <c r="K15" s="73"/>
      <c r="L15" t="s" s="74">
        <v>106</v>
      </c>
      <c r="M15" s="75"/>
      <c r="N15" s="174"/>
      <c r="O15" s="175"/>
      <c r="P15" s="37"/>
      <c r="Q15" s="37"/>
      <c r="R15" s="42"/>
      <c r="S15" s="32"/>
      <c r="T15" s="32"/>
      <c r="U15" s="164"/>
      <c r="V15" t="s" s="95">
        <v>35</v>
      </c>
      <c r="W15" s="111"/>
      <c r="X15" s="111"/>
      <c r="Y15" s="96"/>
      <c r="Z15" s="96">
        <f>Z13+Z10</f>
        <v>480000</v>
      </c>
      <c r="AA15" s="166"/>
      <c r="AB15" s="112"/>
      <c r="AC15" s="112"/>
      <c r="AD15" s="164"/>
      <c r="AE15" s="78"/>
      <c r="AF15" t="s" s="74">
        <v>106</v>
      </c>
      <c r="AG15" s="75"/>
    </row>
    <row r="16" ht="13.5" customHeight="1">
      <c r="A16" s="27"/>
      <c r="B16" s="65"/>
      <c r="C16" s="32"/>
      <c r="D16" s="32"/>
      <c r="E16" s="30"/>
      <c r="F16" s="30"/>
      <c r="G16" s="29"/>
      <c r="H16" s="112"/>
      <c r="I16" s="112"/>
      <c r="J16" s="30"/>
      <c r="K16" s="73"/>
      <c r="L16" t="s" s="82">
        <v>107</v>
      </c>
      <c r="M16" s="176">
        <f>(E9/I7)*365</f>
        <v>19.9817518248175</v>
      </c>
      <c r="N16" s="174"/>
      <c r="O16" s="175"/>
      <c r="P16" s="37"/>
      <c r="Q16" s="37"/>
      <c r="R16" s="42"/>
      <c r="S16" s="32"/>
      <c r="T16" s="32"/>
      <c r="U16" s="164"/>
      <c r="V16" s="32"/>
      <c r="W16" s="32"/>
      <c r="X16" s="32"/>
      <c r="Y16" s="30"/>
      <c r="Z16" s="30"/>
      <c r="AA16" s="166"/>
      <c r="AB16" s="112"/>
      <c r="AC16" s="112"/>
      <c r="AD16" s="164"/>
      <c r="AE16" s="78"/>
      <c r="AF16" t="s" s="82">
        <v>107</v>
      </c>
      <c r="AG16" s="176">
        <f>(Y9/AC7)*365</f>
        <v>0</v>
      </c>
    </row>
    <row r="17" ht="13.5" customHeight="1">
      <c r="A17" s="27"/>
      <c r="B17" t="s" s="55">
        <v>36</v>
      </c>
      <c r="C17" s="56"/>
      <c r="D17" s="32"/>
      <c r="E17" s="30"/>
      <c r="F17" s="30"/>
      <c r="G17" s="29"/>
      <c r="H17" s="112"/>
      <c r="I17" s="112"/>
      <c r="J17" s="30"/>
      <c r="K17" s="73"/>
      <c r="L17" t="s" s="87">
        <v>108</v>
      </c>
      <c r="M17" s="177">
        <f>(E8/I6)*365</f>
        <v>16.9654714475432</v>
      </c>
      <c r="N17" s="174"/>
      <c r="O17" s="175"/>
      <c r="P17" s="37"/>
      <c r="Q17" s="37"/>
      <c r="R17" s="42"/>
      <c r="S17" s="32"/>
      <c r="T17" s="32"/>
      <c r="U17" s="164"/>
      <c r="V17" t="s" s="59">
        <v>36</v>
      </c>
      <c r="W17" s="56"/>
      <c r="X17" s="32"/>
      <c r="Y17" s="30"/>
      <c r="Z17" s="30"/>
      <c r="AA17" s="166"/>
      <c r="AB17" s="112"/>
      <c r="AC17" s="112"/>
      <c r="AD17" s="164"/>
      <c r="AE17" s="78"/>
      <c r="AF17" t="s" s="87">
        <v>108</v>
      </c>
      <c r="AG17" s="177">
        <f>(Y8/AC6)*365</f>
        <v>16.9654714475432</v>
      </c>
    </row>
    <row r="18" ht="13.5" customHeight="1">
      <c r="A18" s="27"/>
      <c r="B18" s="65"/>
      <c r="C18" s="32"/>
      <c r="D18" t="s" s="57">
        <v>37</v>
      </c>
      <c r="E18" s="30">
        <v>75000</v>
      </c>
      <c r="F18" s="30"/>
      <c r="G18" s="29"/>
      <c r="H18" s="112"/>
      <c r="I18" s="112"/>
      <c r="J18" s="30"/>
      <c r="K18" s="73"/>
      <c r="L18" t="s" s="178">
        <v>109</v>
      </c>
      <c r="M18" s="179">
        <f>(E18/I7)*365</f>
        <v>9.990875912408759</v>
      </c>
      <c r="N18" s="174"/>
      <c r="O18" s="175"/>
      <c r="P18" s="37"/>
      <c r="Q18" s="37"/>
      <c r="R18" s="42"/>
      <c r="S18" s="32"/>
      <c r="T18" s="32"/>
      <c r="U18" s="164"/>
      <c r="V18" s="32"/>
      <c r="W18" s="32"/>
      <c r="X18" t="s" s="57">
        <v>37</v>
      </c>
      <c r="Y18" s="30">
        <v>75000</v>
      </c>
      <c r="Z18" s="30"/>
      <c r="AA18" s="166"/>
      <c r="AB18" s="112"/>
      <c r="AC18" s="112"/>
      <c r="AD18" s="164"/>
      <c r="AE18" s="78"/>
      <c r="AF18" t="s" s="178">
        <v>109</v>
      </c>
      <c r="AG18" s="179">
        <f>(Y18/AC7)*365</f>
        <v>9.990875912408759</v>
      </c>
    </row>
    <row r="19" ht="13.5" customHeight="1">
      <c r="A19" s="27"/>
      <c r="B19" s="65"/>
      <c r="C19" t="s" s="57">
        <v>38</v>
      </c>
      <c r="D19" s="32"/>
      <c r="E19" s="30"/>
      <c r="F19" s="30">
        <f>E18</f>
        <v>75000</v>
      </c>
      <c r="G19" s="29"/>
      <c r="H19" s="112"/>
      <c r="I19" s="112"/>
      <c r="J19" s="30"/>
      <c r="K19" s="73"/>
      <c r="L19" t="s" s="180">
        <v>110</v>
      </c>
      <c r="M19" s="181">
        <f>M16+M17-M18</f>
        <v>26.9563473599519</v>
      </c>
      <c r="N19" s="174"/>
      <c r="O19" s="182"/>
      <c r="P19" s="37"/>
      <c r="Q19" s="37"/>
      <c r="R19" s="42"/>
      <c r="S19" s="32"/>
      <c r="T19" s="32"/>
      <c r="U19" s="164"/>
      <c r="V19" s="32"/>
      <c r="W19" t="s" s="57">
        <v>38</v>
      </c>
      <c r="X19" s="32"/>
      <c r="Y19" s="30"/>
      <c r="Z19" s="30">
        <f>Y18</f>
        <v>75000</v>
      </c>
      <c r="AA19" s="166"/>
      <c r="AB19" s="112"/>
      <c r="AC19" s="112"/>
      <c r="AD19" s="164"/>
      <c r="AE19" s="78"/>
      <c r="AF19" t="s" s="180">
        <v>110</v>
      </c>
      <c r="AG19" s="181">
        <f>AG16+AG17-AG18</f>
        <v>6.97459553513444</v>
      </c>
    </row>
    <row r="20" ht="14.05" customHeight="1">
      <c r="A20" s="27"/>
      <c r="B20" s="65"/>
      <c r="C20" s="32"/>
      <c r="D20" s="32"/>
      <c r="E20" s="30"/>
      <c r="F20" s="30"/>
      <c r="G20" s="29"/>
      <c r="H20" s="30"/>
      <c r="I20" s="112"/>
      <c r="J20" s="30"/>
      <c r="K20" s="73"/>
      <c r="L20" t="s" s="102">
        <v>111</v>
      </c>
      <c r="M20" s="183">
        <f>M19*(I7/365)</f>
        <v>202357.237715803</v>
      </c>
      <c r="N20" s="88"/>
      <c r="O20" s="39"/>
      <c r="P20" s="37"/>
      <c r="Q20" s="37"/>
      <c r="R20" s="42"/>
      <c r="S20" s="32"/>
      <c r="T20" s="32"/>
      <c r="U20" s="164"/>
      <c r="V20" s="32"/>
      <c r="W20" s="32"/>
      <c r="X20" s="32"/>
      <c r="Y20" s="30"/>
      <c r="Z20" s="30"/>
      <c r="AA20" s="166"/>
      <c r="AB20" s="30"/>
      <c r="AC20" s="112"/>
      <c r="AD20" s="164"/>
      <c r="AE20" s="78"/>
      <c r="AF20" t="s" s="102">
        <v>111</v>
      </c>
      <c r="AG20" s="183">
        <f>AG19*(AC7/365)</f>
        <v>52357.2377158037</v>
      </c>
    </row>
    <row r="21" ht="14.55" customHeight="1">
      <c r="A21" s="27"/>
      <c r="B21" s="65"/>
      <c r="C21" s="32"/>
      <c r="D21" t="s" s="57">
        <v>39</v>
      </c>
      <c r="E21" s="30">
        <v>0</v>
      </c>
      <c r="F21" s="30"/>
      <c r="G21" s="29"/>
      <c r="H21" s="112"/>
      <c r="I21" s="112"/>
      <c r="J21" s="30"/>
      <c r="K21" s="39"/>
      <c r="L21" s="171"/>
      <c r="M21" s="184"/>
      <c r="N21" s="108"/>
      <c r="O21" s="173"/>
      <c r="P21" s="37"/>
      <c r="Q21" s="37"/>
      <c r="R21" s="42"/>
      <c r="S21" s="32"/>
      <c r="T21" s="32"/>
      <c r="U21" s="164"/>
      <c r="V21" s="32"/>
      <c r="W21" s="32"/>
      <c r="X21" t="s" s="57">
        <v>39</v>
      </c>
      <c r="Y21" s="30">
        <v>0</v>
      </c>
      <c r="Z21" s="30"/>
      <c r="AA21" s="166"/>
      <c r="AB21" s="112"/>
      <c r="AC21" s="112"/>
      <c r="AD21" s="164"/>
      <c r="AE21" s="35"/>
      <c r="AF21" s="171"/>
      <c r="AG21" s="184"/>
    </row>
    <row r="22" ht="14.55" customHeight="1">
      <c r="A22" s="27"/>
      <c r="B22" s="65"/>
      <c r="C22" t="s" s="57">
        <v>40</v>
      </c>
      <c r="D22" s="32"/>
      <c r="E22" s="30"/>
      <c r="F22" s="30">
        <v>0</v>
      </c>
      <c r="G22" s="29"/>
      <c r="H22" s="112"/>
      <c r="I22" s="112"/>
      <c r="J22" s="30"/>
      <c r="K22" s="73"/>
      <c r="L22" t="s" s="74">
        <v>112</v>
      </c>
      <c r="M22" s="75"/>
      <c r="N22" s="174"/>
      <c r="O22" s="175"/>
      <c r="P22" s="37"/>
      <c r="Q22" s="37"/>
      <c r="R22" s="42"/>
      <c r="S22" s="32"/>
      <c r="T22" s="32"/>
      <c r="U22" s="164"/>
      <c r="V22" s="32"/>
      <c r="W22" t="s" s="57">
        <v>40</v>
      </c>
      <c r="X22" s="32"/>
      <c r="Y22" s="30"/>
      <c r="Z22" s="30">
        <v>0</v>
      </c>
      <c r="AA22" s="166"/>
      <c r="AB22" s="112"/>
      <c r="AC22" s="112"/>
      <c r="AD22" s="164"/>
      <c r="AE22" s="78"/>
      <c r="AF22" t="s" s="74">
        <v>112</v>
      </c>
      <c r="AG22" s="75"/>
    </row>
    <row r="23" ht="14.05" customHeight="1">
      <c r="A23" s="27"/>
      <c r="B23" s="65"/>
      <c r="C23" s="32"/>
      <c r="D23" s="32"/>
      <c r="E23" s="30"/>
      <c r="F23" s="30"/>
      <c r="G23" s="29"/>
      <c r="H23" s="112"/>
      <c r="I23" s="112"/>
      <c r="J23" s="30"/>
      <c r="K23" s="73"/>
      <c r="L23" t="s" s="82">
        <v>107</v>
      </c>
      <c r="M23" s="176">
        <f>(E9/(I7+I10))*365</f>
        <v>15.7690092165899</v>
      </c>
      <c r="N23" s="174"/>
      <c r="O23" s="175"/>
      <c r="P23" s="37"/>
      <c r="Q23" s="37"/>
      <c r="R23" s="42"/>
      <c r="S23" s="32"/>
      <c r="T23" s="32"/>
      <c r="U23" s="164"/>
      <c r="V23" s="32"/>
      <c r="W23" s="32"/>
      <c r="X23" s="32"/>
      <c r="Y23" s="30"/>
      <c r="Z23" s="30"/>
      <c r="AA23" s="166"/>
      <c r="AB23" s="112"/>
      <c r="AC23" s="112"/>
      <c r="AD23" s="164"/>
      <c r="AE23" s="78"/>
      <c r="AF23" t="s" s="82">
        <v>107</v>
      </c>
      <c r="AG23" s="176">
        <f>(Y9/(AC7+AC10))*365</f>
        <v>0</v>
      </c>
    </row>
    <row r="24" ht="13.5" customHeight="1">
      <c r="A24" s="27"/>
      <c r="B24" t="s" s="110">
        <v>41</v>
      </c>
      <c r="C24" s="111"/>
      <c r="D24" s="111"/>
      <c r="E24" s="96"/>
      <c r="F24" s="96">
        <f>SUM(F19:F23)</f>
        <v>75000</v>
      </c>
      <c r="G24" s="29"/>
      <c r="H24" s="112"/>
      <c r="I24" s="112"/>
      <c r="J24" s="30"/>
      <c r="K24" s="73"/>
      <c r="L24" t="s" s="87">
        <v>108</v>
      </c>
      <c r="M24" s="177">
        <f>(E8/I6)*365</f>
        <v>16.9654714475432</v>
      </c>
      <c r="N24" s="174"/>
      <c r="O24" s="175"/>
      <c r="P24" s="37"/>
      <c r="Q24" s="37"/>
      <c r="R24" s="42"/>
      <c r="S24" s="32"/>
      <c r="T24" s="32"/>
      <c r="U24" s="164"/>
      <c r="V24" t="s" s="95">
        <v>41</v>
      </c>
      <c r="W24" s="111"/>
      <c r="X24" s="111"/>
      <c r="Y24" s="96"/>
      <c r="Z24" s="96">
        <f>SUM(Z19:Z23)</f>
        <v>75000</v>
      </c>
      <c r="AA24" s="166"/>
      <c r="AB24" s="112"/>
      <c r="AC24" s="112"/>
      <c r="AD24" s="164"/>
      <c r="AE24" s="78"/>
      <c r="AF24" t="s" s="87">
        <v>108</v>
      </c>
      <c r="AG24" s="177">
        <f>(Y8/AC6)*365</f>
        <v>16.9654714475432</v>
      </c>
    </row>
    <row r="25" ht="13.5" customHeight="1">
      <c r="A25" s="123"/>
      <c r="B25" s="32"/>
      <c r="C25" s="32"/>
      <c r="D25" s="32"/>
      <c r="E25" s="30"/>
      <c r="F25" s="30"/>
      <c r="G25" s="29"/>
      <c r="H25" s="112"/>
      <c r="I25" s="112"/>
      <c r="J25" s="30"/>
      <c r="K25" s="73"/>
      <c r="L25" t="s" s="178">
        <v>109</v>
      </c>
      <c r="M25" s="179">
        <f>(E18/(I7+I10))*365</f>
        <v>7.88450460829493</v>
      </c>
      <c r="N25" s="174"/>
      <c r="O25" s="175"/>
      <c r="P25" s="37"/>
      <c r="Q25" s="37"/>
      <c r="R25" s="42"/>
      <c r="S25" s="32"/>
      <c r="T25" s="32"/>
      <c r="U25" s="164"/>
      <c r="V25" s="32"/>
      <c r="W25" s="32"/>
      <c r="X25" s="32"/>
      <c r="Y25" s="30"/>
      <c r="Z25" s="30"/>
      <c r="AA25" s="166"/>
      <c r="AB25" s="112"/>
      <c r="AC25" s="112"/>
      <c r="AD25" s="164"/>
      <c r="AE25" s="78"/>
      <c r="AF25" t="s" s="178">
        <v>109</v>
      </c>
      <c r="AG25" s="179">
        <f>(Y18/(AC7+AC10))*365</f>
        <v>7.88450460829493</v>
      </c>
    </row>
    <row r="26" ht="13.5" customHeight="1">
      <c r="A26" s="123"/>
      <c r="B26" t="s" s="95">
        <v>42</v>
      </c>
      <c r="C26" s="111"/>
      <c r="D26" s="111"/>
      <c r="E26" s="96"/>
      <c r="F26" s="96">
        <f>F15-F19</f>
        <v>555000</v>
      </c>
      <c r="G26" s="29"/>
      <c r="H26" s="112"/>
      <c r="I26" s="112"/>
      <c r="J26" s="30"/>
      <c r="K26" s="73"/>
      <c r="L26" t="s" s="180">
        <v>110</v>
      </c>
      <c r="M26" s="181">
        <f>M23+M24-M25</f>
        <v>24.8499760558382</v>
      </c>
      <c r="N26" s="88"/>
      <c r="O26" s="39"/>
      <c r="P26" s="37"/>
      <c r="Q26" s="37"/>
      <c r="R26" s="42"/>
      <c r="S26" s="32"/>
      <c r="T26" s="32"/>
      <c r="U26" s="164"/>
      <c r="V26" t="s" s="95">
        <v>42</v>
      </c>
      <c r="W26" s="111"/>
      <c r="X26" s="111"/>
      <c r="Y26" s="96"/>
      <c r="Z26" s="96">
        <f>Z15-Z19</f>
        <v>405000</v>
      </c>
      <c r="AA26" s="166"/>
      <c r="AB26" s="112"/>
      <c r="AC26" s="112"/>
      <c r="AD26" s="164"/>
      <c r="AE26" s="78"/>
      <c r="AF26" t="s" s="180">
        <v>110</v>
      </c>
      <c r="AG26" s="181">
        <f>AG23+AG24-AG25</f>
        <v>9.080966839248269</v>
      </c>
    </row>
    <row r="27" ht="13.5" customHeight="1">
      <c r="A27" s="123"/>
      <c r="B27" s="32"/>
      <c r="C27" s="32"/>
      <c r="D27" s="32"/>
      <c r="E27" s="30"/>
      <c r="F27" s="30"/>
      <c r="G27" s="29"/>
      <c r="H27" s="30"/>
      <c r="I27" s="30"/>
      <c r="J27" s="30"/>
      <c r="K27" s="73"/>
      <c r="L27" t="s" s="102">
        <v>113</v>
      </c>
      <c r="M27" s="103">
        <f>M26*((I7+I10)/365)</f>
        <v>236381.142098275</v>
      </c>
      <c r="N27" s="79"/>
      <c r="O27" s="35"/>
      <c r="P27" s="37"/>
      <c r="Q27" s="37"/>
      <c r="R27" s="42"/>
      <c r="S27" s="32"/>
      <c r="T27" s="32"/>
      <c r="U27" s="164"/>
      <c r="V27" s="32"/>
      <c r="W27" s="32"/>
      <c r="X27" s="32"/>
      <c r="Y27" s="30"/>
      <c r="Z27" s="30"/>
      <c r="AA27" s="166"/>
      <c r="AB27" s="30"/>
      <c r="AC27" s="30"/>
      <c r="AD27" s="164"/>
      <c r="AE27" s="78"/>
      <c r="AF27" t="s" s="102">
        <v>113</v>
      </c>
      <c r="AG27" s="103">
        <f>AG26*((AC7+AC10)/365)</f>
        <v>86381.142098273995</v>
      </c>
    </row>
    <row r="28" ht="13.5" customHeight="1">
      <c r="A28" s="123"/>
      <c r="B28" t="s" s="95">
        <v>43</v>
      </c>
      <c r="C28" s="111"/>
      <c r="D28" s="111"/>
      <c r="E28" s="96"/>
      <c r="F28" s="96">
        <f>SUM(F24:F26)</f>
        <v>630000</v>
      </c>
      <c r="G28" s="29"/>
      <c r="H28" s="30"/>
      <c r="I28" s="30"/>
      <c r="J28" s="30"/>
      <c r="K28" s="30"/>
      <c r="L28" s="185"/>
      <c r="M28" s="185"/>
      <c r="N28" s="32"/>
      <c r="O28" s="32"/>
      <c r="P28" s="141"/>
      <c r="Q28" s="141"/>
      <c r="R28" s="32"/>
      <c r="S28" s="32"/>
      <c r="T28" s="32"/>
      <c r="U28" s="164"/>
      <c r="V28" t="s" s="95">
        <v>43</v>
      </c>
      <c r="W28" s="111"/>
      <c r="X28" s="111"/>
      <c r="Y28" s="96"/>
      <c r="Z28" s="96">
        <f>SUM(Z24:Z26)</f>
        <v>480000</v>
      </c>
      <c r="AA28" s="166"/>
      <c r="AB28" s="30"/>
      <c r="AC28" s="30"/>
      <c r="AD28" s="164"/>
      <c r="AE28" s="32"/>
      <c r="AF28" s="185"/>
      <c r="AG28" s="186"/>
    </row>
    <row r="29" ht="13.55" customHeight="1">
      <c r="A29" s="124"/>
      <c r="B29" s="101"/>
      <c r="C29" s="101"/>
      <c r="D29" s="101"/>
      <c r="E29" s="101"/>
      <c r="F29" s="101"/>
      <c r="G29" s="101"/>
      <c r="H29" s="32"/>
      <c r="I29" s="32"/>
      <c r="J29" s="32"/>
      <c r="K29" s="112"/>
      <c r="L29" s="32"/>
      <c r="M29" s="32"/>
      <c r="N29" s="32"/>
      <c r="O29" s="32"/>
      <c r="P29" s="32"/>
      <c r="Q29" s="32"/>
      <c r="R29" s="32"/>
      <c r="S29" s="32"/>
      <c r="T29" s="32"/>
      <c r="U29" s="164"/>
      <c r="V29" s="164"/>
      <c r="W29" s="164"/>
      <c r="X29" s="164"/>
      <c r="Y29" s="164"/>
      <c r="Z29" s="164"/>
      <c r="AA29" s="164"/>
      <c r="AB29" s="164"/>
      <c r="AC29" s="164"/>
      <c r="AD29" s="164"/>
      <c r="AE29" s="32"/>
      <c r="AF29" s="32"/>
      <c r="AG29" s="145"/>
    </row>
    <row r="30" ht="13.5" customHeight="1">
      <c r="A30" s="65"/>
      <c r="B30" s="32"/>
      <c r="C30" s="32"/>
      <c r="D30" s="32"/>
      <c r="E30" s="32"/>
      <c r="F30" s="32"/>
      <c r="G30" s="32"/>
      <c r="H30" s="32"/>
      <c r="I30" s="112"/>
      <c r="J30" s="32"/>
      <c r="K30" s="32"/>
      <c r="L30" s="32"/>
      <c r="M30" s="32"/>
      <c r="N30" s="32"/>
      <c r="O30" s="32"/>
      <c r="P30" s="32"/>
      <c r="Q30" s="32"/>
      <c r="R30" s="32"/>
      <c r="S30" s="32"/>
      <c r="T30" s="32"/>
      <c r="U30" s="32"/>
      <c r="V30" s="32"/>
      <c r="W30" s="32"/>
      <c r="X30" s="32"/>
      <c r="Y30" s="32"/>
      <c r="Z30" s="32"/>
      <c r="AA30" s="32"/>
      <c r="AB30" s="32"/>
      <c r="AC30" s="32"/>
      <c r="AD30" s="32"/>
      <c r="AE30" s="32"/>
      <c r="AF30" s="32"/>
      <c r="AG30" s="145"/>
    </row>
    <row r="31" ht="13.5" customHeight="1">
      <c r="A31" s="65"/>
      <c r="B31" s="32"/>
      <c r="C31" s="32"/>
      <c r="D31" s="32"/>
      <c r="E31" s="32"/>
      <c r="F31" s="32"/>
      <c r="G31" s="32"/>
      <c r="H31" s="32"/>
      <c r="I31" s="112"/>
      <c r="J31" s="32"/>
      <c r="K31" s="32"/>
      <c r="L31" s="31"/>
      <c r="M31" s="31"/>
      <c r="N31" s="32"/>
      <c r="O31" s="32"/>
      <c r="P31" s="32"/>
      <c r="Q31" s="32"/>
      <c r="R31" s="32"/>
      <c r="S31" s="32"/>
      <c r="T31" s="32"/>
      <c r="U31" s="31"/>
      <c r="V31" s="31"/>
      <c r="W31" s="31"/>
      <c r="X31" s="187"/>
      <c r="Y31" s="188"/>
      <c r="Z31" s="31"/>
      <c r="AA31" s="31"/>
      <c r="AB31" s="31"/>
      <c r="AC31" s="31"/>
      <c r="AD31" s="31"/>
      <c r="AE31" s="31"/>
      <c r="AF31" s="31"/>
      <c r="AG31" s="189"/>
    </row>
    <row r="32" ht="13.5" customHeight="1">
      <c r="A32" s="126"/>
      <c r="B32" s="127"/>
      <c r="C32" s="127"/>
      <c r="D32" s="127"/>
      <c r="E32" s="127"/>
      <c r="F32" s="127"/>
      <c r="G32" s="127"/>
      <c r="H32" s="127"/>
      <c r="I32" s="128"/>
      <c r="J32" s="127"/>
      <c r="K32" s="129"/>
      <c r="L32" s="190"/>
      <c r="M32" s="190"/>
      <c r="N32" s="131"/>
      <c r="O32" s="32"/>
      <c r="P32" s="32"/>
      <c r="Q32" s="32"/>
      <c r="R32" s="32"/>
      <c r="S32" s="32"/>
      <c r="T32" s="35"/>
      <c r="U32" s="37"/>
      <c r="V32" s="37"/>
      <c r="W32" s="37"/>
      <c r="X32" s="115"/>
      <c r="Y32" s="122"/>
      <c r="Z32" s="37"/>
      <c r="AA32" s="37"/>
      <c r="AB32" s="37"/>
      <c r="AC32" s="37"/>
      <c r="AD32" s="37"/>
      <c r="AE32" s="37"/>
      <c r="AF32" s="37"/>
      <c r="AG32" s="37"/>
    </row>
    <row r="33" ht="13.5" customHeight="1">
      <c r="A33" s="126"/>
      <c r="B33" t="s" s="132">
        <v>114</v>
      </c>
      <c r="C33" s="32"/>
      <c r="D33" s="32"/>
      <c r="E33" s="32"/>
      <c r="F33" s="32"/>
      <c r="G33" s="32"/>
      <c r="H33" s="32"/>
      <c r="I33" s="32"/>
      <c r="J33" s="133"/>
      <c r="K33" s="78"/>
      <c r="L33" t="s" s="74">
        <v>106</v>
      </c>
      <c r="M33" s="75"/>
      <c r="N33" s="143"/>
      <c r="O33" s="32"/>
      <c r="P33" s="32"/>
      <c r="Q33" s="32"/>
      <c r="R33" s="32"/>
      <c r="S33" s="32"/>
      <c r="T33" s="35"/>
      <c r="U33" s="37"/>
      <c r="V33" s="37"/>
      <c r="W33" s="37"/>
      <c r="X33" s="115"/>
      <c r="Y33" s="122"/>
      <c r="Z33" s="37"/>
      <c r="AA33" s="37"/>
      <c r="AB33" s="37"/>
      <c r="AC33" s="37"/>
      <c r="AD33" s="37"/>
      <c r="AE33" s="37"/>
      <c r="AF33" s="37"/>
      <c r="AG33" s="37"/>
    </row>
    <row r="34" ht="13.5" customHeight="1">
      <c r="A34" s="134"/>
      <c r="B34" t="s" s="55">
        <v>17</v>
      </c>
      <c r="C34" s="56"/>
      <c r="D34" s="32"/>
      <c r="E34" s="67"/>
      <c r="F34" s="30"/>
      <c r="G34" s="32"/>
      <c r="H34" s="32"/>
      <c r="I34" s="35"/>
      <c r="J34" s="135"/>
      <c r="K34" s="142"/>
      <c r="L34" t="s" s="82">
        <v>107</v>
      </c>
      <c r="M34" s="176">
        <f>(E37/I38)*365</f>
        <v>19.9817518248175</v>
      </c>
      <c r="N34" s="143"/>
      <c r="O34" s="32"/>
      <c r="P34" s="32"/>
      <c r="Q34" s="32"/>
      <c r="R34" s="32"/>
      <c r="S34" s="32"/>
      <c r="T34" s="35"/>
      <c r="U34" s="37"/>
      <c r="V34" s="37"/>
      <c r="W34" s="37"/>
      <c r="X34" s="37"/>
      <c r="Y34" s="37"/>
      <c r="Z34" s="37"/>
      <c r="AA34" s="37"/>
      <c r="AB34" s="37"/>
      <c r="AC34" s="37"/>
      <c r="AD34" s="37"/>
      <c r="AE34" s="37"/>
      <c r="AF34" s="37"/>
      <c r="AG34" s="37"/>
    </row>
    <row r="35" ht="13.5" customHeight="1">
      <c r="A35" s="134"/>
      <c r="B35" s="65"/>
      <c r="C35" s="32"/>
      <c r="D35" t="s" s="138">
        <v>19</v>
      </c>
      <c r="E35" s="139">
        <v>55000</v>
      </c>
      <c r="F35" s="191"/>
      <c r="G35" s="128"/>
      <c r="H35" s="45"/>
      <c r="I35" s="35"/>
      <c r="J35" s="135"/>
      <c r="K35" s="142"/>
      <c r="L35" t="s" s="87">
        <v>108</v>
      </c>
      <c r="M35" s="177">
        <f>(E36/I37)*365</f>
        <v>16.9654714475432</v>
      </c>
      <c r="N35" s="143"/>
      <c r="O35" s="32"/>
      <c r="P35" s="32"/>
      <c r="Q35" s="32"/>
      <c r="R35" s="32"/>
      <c r="S35" s="32"/>
      <c r="T35" s="35"/>
      <c r="U35" s="37"/>
      <c r="V35" s="37"/>
      <c r="W35" s="37"/>
      <c r="X35" s="37"/>
      <c r="Y35" s="37"/>
      <c r="Z35" s="37"/>
      <c r="AA35" s="37"/>
      <c r="AB35" s="37"/>
      <c r="AC35" s="37"/>
      <c r="AD35" s="37"/>
      <c r="AE35" s="37"/>
      <c r="AF35" s="37"/>
      <c r="AG35" s="37"/>
    </row>
    <row r="36" ht="13.5" customHeight="1">
      <c r="A36" s="134"/>
      <c r="B36" s="65"/>
      <c r="C36" s="32"/>
      <c r="D36" t="s" s="138">
        <v>21</v>
      </c>
      <c r="E36" s="139">
        <v>175000</v>
      </c>
      <c r="F36" s="191"/>
      <c r="G36" s="128"/>
      <c r="H36" t="s" s="34">
        <v>16</v>
      </c>
      <c r="I36" s="192"/>
      <c r="J36" s="135"/>
      <c r="K36" s="142"/>
      <c r="L36" t="s" s="178">
        <v>109</v>
      </c>
      <c r="M36" s="179">
        <f>(E41/I38)*365</f>
        <v>9.990875912408759</v>
      </c>
      <c r="N36" s="143"/>
      <c r="O36" s="32"/>
      <c r="P36" s="32"/>
      <c r="Q36" s="32"/>
      <c r="R36" s="32"/>
      <c r="S36" s="32"/>
      <c r="T36" s="32"/>
      <c r="U36" s="141"/>
      <c r="V36" s="141"/>
      <c r="W36" s="141"/>
      <c r="X36" s="141"/>
      <c r="Y36" s="141"/>
      <c r="Z36" s="141"/>
      <c r="AA36" s="141"/>
      <c r="AB36" s="141"/>
      <c r="AC36" s="141"/>
      <c r="AD36" s="141"/>
      <c r="AE36" s="141"/>
      <c r="AF36" s="141"/>
      <c r="AG36" s="144"/>
    </row>
    <row r="37" ht="13.5" customHeight="1">
      <c r="A37" s="134"/>
      <c r="B37" s="65"/>
      <c r="C37" s="32"/>
      <c r="D37" t="s" s="138">
        <v>24</v>
      </c>
      <c r="E37" s="139">
        <v>150000</v>
      </c>
      <c r="F37" s="191"/>
      <c r="G37" s="147"/>
      <c r="H37" t="s" s="138">
        <v>18</v>
      </c>
      <c r="I37" s="139">
        <v>3765000</v>
      </c>
      <c r="J37" s="193"/>
      <c r="K37" s="142"/>
      <c r="L37" t="s" s="180">
        <v>110</v>
      </c>
      <c r="M37" s="181">
        <f>M34+M35-M36</f>
        <v>26.9563473599519</v>
      </c>
      <c r="N37" s="143"/>
      <c r="O37" s="32"/>
      <c r="P37" s="32"/>
      <c r="Q37" s="32"/>
      <c r="R37" s="32"/>
      <c r="S37" s="32"/>
      <c r="T37" s="32"/>
      <c r="U37" s="32"/>
      <c r="V37" s="32"/>
      <c r="W37" s="32"/>
      <c r="X37" s="32"/>
      <c r="Y37" s="32"/>
      <c r="Z37" s="32"/>
      <c r="AA37" s="32"/>
      <c r="AB37" s="32"/>
      <c r="AC37" s="32"/>
      <c r="AD37" s="32"/>
      <c r="AE37" s="32"/>
      <c r="AF37" s="32"/>
      <c r="AG37" s="145"/>
    </row>
    <row r="38" ht="13.5" customHeight="1">
      <c r="A38" s="134"/>
      <c r="B38" s="65"/>
      <c r="C38" t="s" s="57">
        <v>26</v>
      </c>
      <c r="D38" s="32"/>
      <c r="E38" s="72"/>
      <c r="F38" s="30">
        <f>SUM(E35:E37)</f>
        <v>380000</v>
      </c>
      <c r="G38" s="147"/>
      <c r="H38" t="s" s="194">
        <v>20</v>
      </c>
      <c r="I38" s="139">
        <v>2740000</v>
      </c>
      <c r="J38" s="193"/>
      <c r="K38" s="142"/>
      <c r="L38" t="s" s="102">
        <v>111</v>
      </c>
      <c r="M38" s="103">
        <f>M37*(I38/365)</f>
        <v>202357.237715803</v>
      </c>
      <c r="N38" s="143"/>
      <c r="O38" s="32"/>
      <c r="P38" s="32"/>
      <c r="Q38" s="32"/>
      <c r="R38" s="32"/>
      <c r="S38" s="32"/>
      <c r="T38" s="32"/>
      <c r="U38" s="32"/>
      <c r="V38" s="32"/>
      <c r="W38" s="32"/>
      <c r="X38" s="32"/>
      <c r="Y38" s="32"/>
      <c r="Z38" s="32"/>
      <c r="AA38" s="32"/>
      <c r="AB38" s="32"/>
      <c r="AC38" s="32"/>
      <c r="AD38" s="32"/>
      <c r="AE38" s="32"/>
      <c r="AF38" s="32"/>
      <c r="AG38" s="145"/>
    </row>
    <row r="39" ht="13.5" customHeight="1">
      <c r="A39" s="134"/>
      <c r="B39" s="65"/>
      <c r="C39" s="32"/>
      <c r="D39" s="32"/>
      <c r="E39" s="30"/>
      <c r="F39" s="30"/>
      <c r="G39" s="147"/>
      <c r="H39" t="s" s="71">
        <v>22</v>
      </c>
      <c r="I39" s="195">
        <f>I37-I38</f>
        <v>1025000</v>
      </c>
      <c r="J39" s="135"/>
      <c r="K39" s="136"/>
      <c r="L39" s="171"/>
      <c r="M39" s="184"/>
      <c r="N39" s="131"/>
      <c r="O39" s="32"/>
      <c r="P39" s="32"/>
      <c r="Q39" s="32"/>
      <c r="R39" s="32"/>
      <c r="S39" s="32"/>
      <c r="T39" s="32"/>
      <c r="U39" s="32"/>
      <c r="V39" s="32"/>
      <c r="W39" s="32"/>
      <c r="X39" s="32"/>
      <c r="Y39" s="32"/>
      <c r="Z39" s="32"/>
      <c r="AA39" s="32"/>
      <c r="AB39" s="32"/>
      <c r="AC39" s="32"/>
      <c r="AD39" s="32"/>
      <c r="AE39" s="32"/>
      <c r="AF39" s="32"/>
      <c r="AG39" s="145"/>
    </row>
    <row r="40" ht="13.5" customHeight="1">
      <c r="A40" s="134"/>
      <c r="B40" t="s" s="55">
        <v>36</v>
      </c>
      <c r="C40" s="56"/>
      <c r="D40" s="32"/>
      <c r="E40" s="67"/>
      <c r="F40" s="30"/>
      <c r="G40" s="147"/>
      <c r="H40" s="30"/>
      <c r="I40" s="196"/>
      <c r="J40" s="135"/>
      <c r="K40" s="142"/>
      <c r="L40" t="s" s="74">
        <v>112</v>
      </c>
      <c r="M40" s="75"/>
      <c r="N40" s="143"/>
      <c r="O40" s="32"/>
      <c r="P40" s="32"/>
      <c r="Q40" s="32"/>
      <c r="R40" s="32"/>
      <c r="S40" s="32"/>
      <c r="T40" s="32"/>
      <c r="U40" s="32"/>
      <c r="V40" s="32"/>
      <c r="W40" s="32"/>
      <c r="X40" s="32"/>
      <c r="Y40" s="32"/>
      <c r="Z40" s="32"/>
      <c r="AA40" s="32"/>
      <c r="AB40" s="32"/>
      <c r="AC40" s="32"/>
      <c r="AD40" s="32"/>
      <c r="AE40" s="32"/>
      <c r="AF40" s="32"/>
      <c r="AG40" s="145"/>
    </row>
    <row r="41" ht="13.5" customHeight="1">
      <c r="A41" s="134"/>
      <c r="B41" s="65"/>
      <c r="C41" s="32"/>
      <c r="D41" t="s" s="138">
        <v>37</v>
      </c>
      <c r="E41" s="139">
        <v>75000</v>
      </c>
      <c r="F41" s="191"/>
      <c r="G41" s="147"/>
      <c r="H41" t="s" s="138">
        <v>27</v>
      </c>
      <c r="I41" s="139">
        <v>732000</v>
      </c>
      <c r="J41" s="193"/>
      <c r="K41" s="142"/>
      <c r="L41" t="s" s="82">
        <v>107</v>
      </c>
      <c r="M41" s="176">
        <f>(E37/(I38+I41))*365</f>
        <v>15.7690092165899</v>
      </c>
      <c r="N41" s="143"/>
      <c r="O41" s="32"/>
      <c r="P41" s="32"/>
      <c r="Q41" s="32"/>
      <c r="R41" s="32"/>
      <c r="S41" s="32"/>
      <c r="T41" s="32"/>
      <c r="U41" s="32"/>
      <c r="V41" s="32"/>
      <c r="W41" s="32"/>
      <c r="X41" s="32"/>
      <c r="Y41" s="32"/>
      <c r="Z41" s="32"/>
      <c r="AA41" s="32"/>
      <c r="AB41" s="32"/>
      <c r="AC41" s="32"/>
      <c r="AD41" s="32"/>
      <c r="AE41" s="32"/>
      <c r="AF41" s="32"/>
      <c r="AG41" s="145"/>
    </row>
    <row r="42" ht="13.5" customHeight="1">
      <c r="A42" s="134"/>
      <c r="B42" s="65"/>
      <c r="C42" t="s" s="57">
        <v>38</v>
      </c>
      <c r="D42" s="32"/>
      <c r="E42" s="72"/>
      <c r="F42" s="30">
        <f>E41</f>
        <v>75000</v>
      </c>
      <c r="G42" s="147"/>
      <c r="H42" s="30"/>
      <c r="I42" s="195"/>
      <c r="J42" s="135"/>
      <c r="K42" s="142"/>
      <c r="L42" t="s" s="87">
        <v>108</v>
      </c>
      <c r="M42" s="177">
        <f>(E36/I37)*365</f>
        <v>16.9654714475432</v>
      </c>
      <c r="N42" s="143"/>
      <c r="O42" s="32"/>
      <c r="P42" s="32"/>
      <c r="Q42" s="32"/>
      <c r="R42" s="32"/>
      <c r="S42" s="32"/>
      <c r="T42" s="32"/>
      <c r="U42" s="32"/>
      <c r="V42" s="32"/>
      <c r="W42" s="32"/>
      <c r="X42" s="32"/>
      <c r="Y42" s="32"/>
      <c r="Z42" s="32"/>
      <c r="AA42" s="32"/>
      <c r="AB42" s="32"/>
      <c r="AC42" s="32"/>
      <c r="AD42" s="32"/>
      <c r="AE42" s="32"/>
      <c r="AF42" s="32"/>
      <c r="AG42" s="145"/>
    </row>
    <row r="43" ht="13.5" customHeight="1">
      <c r="A43" s="134"/>
      <c r="B43" s="110"/>
      <c r="C43" s="111"/>
      <c r="D43" s="111"/>
      <c r="E43" s="96"/>
      <c r="F43" s="96"/>
      <c r="G43" s="147"/>
      <c r="H43" t="s" s="95">
        <v>31</v>
      </c>
      <c r="I43" s="146">
        <f>I39-I41</f>
        <v>293000</v>
      </c>
      <c r="J43" s="135"/>
      <c r="K43" s="142"/>
      <c r="L43" t="s" s="178">
        <v>109</v>
      </c>
      <c r="M43" s="179">
        <f>(E41/(I38+I41))*365</f>
        <v>7.88450460829493</v>
      </c>
      <c r="N43" s="143"/>
      <c r="O43" s="32"/>
      <c r="P43" s="32"/>
      <c r="Q43" s="32"/>
      <c r="R43" s="32"/>
      <c r="S43" s="32"/>
      <c r="T43" s="32"/>
      <c r="U43" s="32"/>
      <c r="V43" s="32"/>
      <c r="W43" s="32"/>
      <c r="X43" s="32"/>
      <c r="Y43" s="32"/>
      <c r="Z43" s="32"/>
      <c r="AA43" s="32"/>
      <c r="AB43" s="32"/>
      <c r="AC43" s="32"/>
      <c r="AD43" s="32"/>
      <c r="AE43" s="32"/>
      <c r="AF43" s="32"/>
      <c r="AG43" s="145"/>
    </row>
    <row r="44" ht="13.5" customHeight="1">
      <c r="A44" s="134"/>
      <c r="B44" s="65"/>
      <c r="C44" s="32"/>
      <c r="D44" s="32"/>
      <c r="E44" s="30"/>
      <c r="F44" s="30"/>
      <c r="G44" s="147"/>
      <c r="H44" s="112"/>
      <c r="I44" s="112"/>
      <c r="J44" s="148"/>
      <c r="K44" s="73"/>
      <c r="L44" t="s" s="180">
        <v>110</v>
      </c>
      <c r="M44" s="181">
        <f>M41+M42-M43</f>
        <v>24.8499760558382</v>
      </c>
      <c r="N44" s="143"/>
      <c r="O44" s="32"/>
      <c r="P44" s="32"/>
      <c r="Q44" s="32"/>
      <c r="R44" s="32"/>
      <c r="S44" s="32"/>
      <c r="T44" s="32"/>
      <c r="U44" s="32"/>
      <c r="V44" s="32"/>
      <c r="W44" s="32"/>
      <c r="X44" s="32"/>
      <c r="Y44" s="32"/>
      <c r="Z44" s="32"/>
      <c r="AA44" s="32"/>
      <c r="AB44" s="32"/>
      <c r="AC44" s="32"/>
      <c r="AD44" s="32"/>
      <c r="AE44" s="32"/>
      <c r="AF44" s="32"/>
      <c r="AG44" s="145"/>
    </row>
    <row r="45" ht="15" customHeight="1">
      <c r="A45" s="126"/>
      <c r="B45" s="32"/>
      <c r="C45" s="32"/>
      <c r="D45" s="32"/>
      <c r="E45" s="32"/>
      <c r="F45" s="32"/>
      <c r="G45" s="127"/>
      <c r="H45" s="32"/>
      <c r="I45" s="32"/>
      <c r="J45" s="127"/>
      <c r="K45" s="78"/>
      <c r="L45" t="s" s="102">
        <v>113</v>
      </c>
      <c r="M45" s="103">
        <f>M44*((I38+I41)/365)</f>
        <v>236381.142098275</v>
      </c>
      <c r="N45" s="143"/>
      <c r="O45" s="32"/>
      <c r="P45" s="32"/>
      <c r="Q45" s="32"/>
      <c r="R45" s="32"/>
      <c r="S45" s="32"/>
      <c r="T45" s="32"/>
      <c r="U45" s="32"/>
      <c r="V45" s="32"/>
      <c r="W45" s="32"/>
      <c r="X45" s="32"/>
      <c r="Y45" s="32"/>
      <c r="Z45" s="32"/>
      <c r="AA45" s="32"/>
      <c r="AB45" s="32"/>
      <c r="AC45" s="32"/>
      <c r="AD45" s="32"/>
      <c r="AE45" s="32"/>
      <c r="AF45" s="32"/>
      <c r="AG45" s="145"/>
    </row>
    <row r="46" ht="15" customHeight="1">
      <c r="A46" s="126"/>
      <c r="B46" s="127"/>
      <c r="C46" s="127"/>
      <c r="D46" s="127"/>
      <c r="E46" s="127"/>
      <c r="F46" s="127"/>
      <c r="G46" s="127"/>
      <c r="H46" s="127"/>
      <c r="I46" s="127"/>
      <c r="J46" s="127"/>
      <c r="K46" s="127"/>
      <c r="L46" s="197"/>
      <c r="M46" s="197"/>
      <c r="N46" s="127"/>
      <c r="O46" s="32"/>
      <c r="P46" s="32"/>
      <c r="Q46" s="32"/>
      <c r="R46" s="32"/>
      <c r="S46" s="32"/>
      <c r="T46" s="32"/>
      <c r="U46" s="32"/>
      <c r="V46" s="32"/>
      <c r="W46" s="32"/>
      <c r="X46" s="32"/>
      <c r="Y46" s="32"/>
      <c r="Z46" s="32"/>
      <c r="AA46" s="32"/>
      <c r="AB46" s="32"/>
      <c r="AC46" s="32"/>
      <c r="AD46" s="32"/>
      <c r="AE46" s="32"/>
      <c r="AF46" s="32"/>
      <c r="AG46" s="145"/>
    </row>
    <row r="47" ht="15" customHeight="1">
      <c r="A47" s="65"/>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145"/>
    </row>
    <row r="48" ht="15" customHeight="1">
      <c r="A48" s="65"/>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145"/>
    </row>
    <row r="49" ht="15" customHeight="1">
      <c r="A49" s="65"/>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145"/>
    </row>
    <row r="50" ht="15" customHeight="1">
      <c r="A50" s="65"/>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145"/>
    </row>
    <row r="51" ht="15" customHeight="1">
      <c r="A51" s="65"/>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145"/>
    </row>
    <row r="52" ht="20.25" customHeight="1">
      <c r="A52" s="65"/>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145"/>
    </row>
    <row r="53" ht="15" customHeight="1">
      <c r="A53" s="65"/>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145"/>
    </row>
    <row r="54" ht="15" customHeight="1">
      <c r="A54" s="65"/>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145"/>
    </row>
    <row r="55" ht="15" customHeight="1">
      <c r="A55" s="65"/>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145"/>
    </row>
    <row r="56" ht="15" customHeight="1">
      <c r="A56" s="65"/>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145"/>
    </row>
    <row r="57" ht="15" customHeight="1">
      <c r="A57" s="65"/>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145"/>
    </row>
    <row r="58" ht="15" customHeight="1">
      <c r="A58" s="65"/>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145"/>
    </row>
    <row r="59" ht="15" customHeight="1">
      <c r="A59" s="65"/>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145"/>
    </row>
    <row r="60" ht="15" customHeight="1">
      <c r="A60" s="65"/>
      <c r="B60" s="32"/>
      <c r="C60" s="32"/>
      <c r="D60" s="32"/>
      <c r="E60" s="32"/>
      <c r="F60" s="32"/>
      <c r="G60" s="32"/>
      <c r="H60" s="32"/>
      <c r="I60" s="32"/>
      <c r="J60" s="32"/>
      <c r="K60" s="32"/>
      <c r="L60" s="32"/>
      <c r="M60" s="32"/>
      <c r="N60" s="109"/>
      <c r="O60" s="109"/>
      <c r="P60" s="32"/>
      <c r="Q60" s="32"/>
      <c r="R60" s="32"/>
      <c r="S60" s="32"/>
      <c r="T60" s="32"/>
      <c r="U60" s="32"/>
      <c r="V60" s="32"/>
      <c r="W60" s="32"/>
      <c r="X60" s="32"/>
      <c r="Y60" s="32"/>
      <c r="Z60" s="32"/>
      <c r="AA60" s="32"/>
      <c r="AB60" s="32"/>
      <c r="AC60" s="32"/>
      <c r="AD60" s="32"/>
      <c r="AE60" s="32"/>
      <c r="AF60" s="32"/>
      <c r="AG60" s="145"/>
    </row>
    <row r="61" ht="15" customHeight="1">
      <c r="A61" s="65"/>
      <c r="B61" s="32"/>
      <c r="C61" s="32"/>
      <c r="D61" s="32"/>
      <c r="E61" s="32"/>
      <c r="F61" s="32"/>
      <c r="G61" s="32"/>
      <c r="H61" s="32"/>
      <c r="I61" s="32"/>
      <c r="J61" s="32"/>
      <c r="K61" s="32"/>
      <c r="L61" s="32"/>
      <c r="M61" s="32"/>
      <c r="N61" s="30"/>
      <c r="O61" s="30"/>
      <c r="P61" s="32"/>
      <c r="Q61" s="32"/>
      <c r="R61" s="32"/>
      <c r="S61" s="32"/>
      <c r="T61" s="32"/>
      <c r="U61" s="32"/>
      <c r="V61" s="32"/>
      <c r="W61" s="32"/>
      <c r="X61" s="32"/>
      <c r="Y61" s="32"/>
      <c r="Z61" s="32"/>
      <c r="AA61" s="32"/>
      <c r="AB61" s="32"/>
      <c r="AC61" s="32"/>
      <c r="AD61" s="32"/>
      <c r="AE61" s="32"/>
      <c r="AF61" s="32"/>
      <c r="AG61" s="145"/>
    </row>
    <row r="62" ht="15" customHeight="1">
      <c r="A62" s="65"/>
      <c r="B62" s="32"/>
      <c r="C62" s="32"/>
      <c r="D62" s="32"/>
      <c r="E62" s="32"/>
      <c r="F62" s="32"/>
      <c r="G62" s="32"/>
      <c r="H62" s="32"/>
      <c r="I62" s="32"/>
      <c r="J62" s="32"/>
      <c r="K62" s="32"/>
      <c r="L62" s="32"/>
      <c r="M62" s="32"/>
      <c r="N62" s="30"/>
      <c r="O62" s="30"/>
      <c r="P62" s="32"/>
      <c r="Q62" s="32"/>
      <c r="R62" s="32"/>
      <c r="S62" s="32"/>
      <c r="T62" s="32"/>
      <c r="U62" s="32"/>
      <c r="V62" s="32"/>
      <c r="W62" s="32"/>
      <c r="X62" s="32"/>
      <c r="Y62" s="32"/>
      <c r="Z62" s="32"/>
      <c r="AA62" s="32"/>
      <c r="AB62" s="32"/>
      <c r="AC62" s="32"/>
      <c r="AD62" s="32"/>
      <c r="AE62" s="32"/>
      <c r="AF62" s="32"/>
      <c r="AG62" s="145"/>
    </row>
    <row r="63" ht="15" customHeight="1">
      <c r="A63" s="65"/>
      <c r="B63" s="32"/>
      <c r="C63" s="32"/>
      <c r="D63" s="32"/>
      <c r="E63" s="32"/>
      <c r="F63" s="32"/>
      <c r="G63" s="32"/>
      <c r="H63" s="32"/>
      <c r="I63" s="32"/>
      <c r="J63" s="32"/>
      <c r="K63" s="32"/>
      <c r="L63" s="32"/>
      <c r="M63" s="32"/>
      <c r="N63" s="93"/>
      <c r="O63" s="93"/>
      <c r="P63" s="32"/>
      <c r="Q63" s="32"/>
      <c r="R63" s="32"/>
      <c r="S63" s="32"/>
      <c r="T63" s="32"/>
      <c r="U63" s="32"/>
      <c r="V63" s="32"/>
      <c r="W63" s="32"/>
      <c r="X63" s="32"/>
      <c r="Y63" s="32"/>
      <c r="Z63" s="32"/>
      <c r="AA63" s="32"/>
      <c r="AB63" s="32"/>
      <c r="AC63" s="32"/>
      <c r="AD63" s="32"/>
      <c r="AE63" s="32"/>
      <c r="AF63" s="32"/>
      <c r="AG63" s="145"/>
    </row>
    <row r="64" ht="15" customHeight="1">
      <c r="A64" s="65"/>
      <c r="B64" s="32"/>
      <c r="C64" s="32"/>
      <c r="D64" s="32"/>
      <c r="E64" s="32"/>
      <c r="F64" s="32"/>
      <c r="G64" s="32"/>
      <c r="H64" s="32"/>
      <c r="I64" s="32"/>
      <c r="J64" s="32"/>
      <c r="K64" s="32"/>
      <c r="L64" s="32"/>
      <c r="M64" s="32"/>
      <c r="N64" s="30"/>
      <c r="O64" s="30"/>
      <c r="P64" s="32"/>
      <c r="Q64" s="32"/>
      <c r="R64" s="32"/>
      <c r="S64" s="32"/>
      <c r="T64" s="32"/>
      <c r="U64" s="32"/>
      <c r="V64" s="32"/>
      <c r="W64" s="32"/>
      <c r="X64" s="32"/>
      <c r="Y64" s="32"/>
      <c r="Z64" s="32"/>
      <c r="AA64" s="32"/>
      <c r="AB64" s="32"/>
      <c r="AC64" s="32"/>
      <c r="AD64" s="32"/>
      <c r="AE64" s="32"/>
      <c r="AF64" s="32"/>
      <c r="AG64" s="145"/>
    </row>
    <row r="65" ht="15" customHeight="1">
      <c r="A65" s="65"/>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145"/>
    </row>
    <row r="66" ht="15" customHeight="1">
      <c r="A66" s="65"/>
      <c r="B66" s="32"/>
      <c r="C66" s="32"/>
      <c r="D66" s="32"/>
      <c r="E66" s="32"/>
      <c r="F66" s="32"/>
      <c r="G66" s="32"/>
      <c r="H66" s="32"/>
      <c r="I66" s="32"/>
      <c r="J66" s="32"/>
      <c r="K66" s="32"/>
      <c r="L66" s="32"/>
      <c r="M66" s="32"/>
      <c r="N66" s="109"/>
      <c r="O66" s="109"/>
      <c r="P66" s="32"/>
      <c r="Q66" s="32"/>
      <c r="R66" s="32"/>
      <c r="S66" s="32"/>
      <c r="T66" s="32"/>
      <c r="U66" s="32"/>
      <c r="V66" s="32"/>
      <c r="W66" s="32"/>
      <c r="X66" s="32"/>
      <c r="Y66" s="32"/>
      <c r="Z66" s="32"/>
      <c r="AA66" s="32"/>
      <c r="AB66" s="32"/>
      <c r="AC66" s="32"/>
      <c r="AD66" s="32"/>
      <c r="AE66" s="32"/>
      <c r="AF66" s="32"/>
      <c r="AG66" s="145"/>
    </row>
    <row r="67" ht="15" customHeight="1">
      <c r="A67" s="65"/>
      <c r="B67" s="32"/>
      <c r="C67" s="32"/>
      <c r="D67" s="32"/>
      <c r="E67" s="32"/>
      <c r="F67" s="32"/>
      <c r="G67" s="32"/>
      <c r="H67" s="32"/>
      <c r="I67" s="32"/>
      <c r="J67" s="32"/>
      <c r="K67" s="32"/>
      <c r="L67" s="32"/>
      <c r="M67" s="32"/>
      <c r="N67" s="114"/>
      <c r="O67" s="114"/>
      <c r="P67" s="32"/>
      <c r="Q67" s="32"/>
      <c r="R67" s="32"/>
      <c r="S67" s="32"/>
      <c r="T67" s="32"/>
      <c r="U67" s="32"/>
      <c r="V67" s="32"/>
      <c r="W67" s="32"/>
      <c r="X67" s="32"/>
      <c r="Y67" s="32"/>
      <c r="Z67" s="32"/>
      <c r="AA67" s="32"/>
      <c r="AB67" s="32"/>
      <c r="AC67" s="32"/>
      <c r="AD67" s="32"/>
      <c r="AE67" s="32"/>
      <c r="AF67" s="32"/>
      <c r="AG67" s="145"/>
    </row>
    <row r="68" ht="15" customHeight="1">
      <c r="A68" s="65"/>
      <c r="B68" s="32"/>
      <c r="C68" s="32"/>
      <c r="D68" s="32"/>
      <c r="E68" s="32"/>
      <c r="F68" s="32"/>
      <c r="G68" s="32"/>
      <c r="H68" s="32"/>
      <c r="I68" s="32"/>
      <c r="J68" s="32"/>
      <c r="K68" s="32"/>
      <c r="L68" s="32"/>
      <c r="M68" s="32"/>
      <c r="N68" s="114"/>
      <c r="O68" s="114"/>
      <c r="P68" s="32"/>
      <c r="Q68" s="32"/>
      <c r="R68" s="32"/>
      <c r="S68" s="32"/>
      <c r="T68" s="32"/>
      <c r="U68" s="32"/>
      <c r="V68" s="32"/>
      <c r="W68" s="32"/>
      <c r="X68" s="32"/>
      <c r="Y68" s="32"/>
      <c r="Z68" s="32"/>
      <c r="AA68" s="32"/>
      <c r="AB68" s="32"/>
      <c r="AC68" s="32"/>
      <c r="AD68" s="32"/>
      <c r="AE68" s="32"/>
      <c r="AF68" s="32"/>
      <c r="AG68" s="145"/>
    </row>
    <row r="69" ht="15" customHeight="1">
      <c r="A69" s="65"/>
      <c r="B69" s="32"/>
      <c r="C69" s="32"/>
      <c r="D69" s="32"/>
      <c r="E69" s="32"/>
      <c r="F69" s="32"/>
      <c r="G69" s="32"/>
      <c r="H69" s="32"/>
      <c r="I69" s="32"/>
      <c r="J69" s="32"/>
      <c r="K69" s="32"/>
      <c r="L69" s="32"/>
      <c r="M69" s="32"/>
      <c r="N69" s="114"/>
      <c r="O69" s="114"/>
      <c r="P69" s="32"/>
      <c r="Q69" s="32"/>
      <c r="R69" s="32"/>
      <c r="S69" s="32"/>
      <c r="T69" s="32"/>
      <c r="U69" s="32"/>
      <c r="V69" s="32"/>
      <c r="W69" s="32"/>
      <c r="X69" s="32"/>
      <c r="Y69" s="32"/>
      <c r="Z69" s="32"/>
      <c r="AA69" s="32"/>
      <c r="AB69" s="32"/>
      <c r="AC69" s="32"/>
      <c r="AD69" s="32"/>
      <c r="AE69" s="32"/>
      <c r="AF69" s="32"/>
      <c r="AG69" s="145"/>
    </row>
    <row r="70" ht="15" customHeight="1">
      <c r="A70" s="65"/>
      <c r="B70" s="32"/>
      <c r="C70" s="32"/>
      <c r="D70" s="32"/>
      <c r="E70" s="32"/>
      <c r="F70" s="32"/>
      <c r="G70" s="32"/>
      <c r="H70" s="32"/>
      <c r="I70" s="32"/>
      <c r="J70" s="32"/>
      <c r="K70" s="32"/>
      <c r="L70" s="32"/>
      <c r="M70" s="32"/>
      <c r="N70" s="114"/>
      <c r="O70" s="114"/>
      <c r="P70" s="32"/>
      <c r="Q70" s="32"/>
      <c r="R70" s="32"/>
      <c r="S70" s="32"/>
      <c r="T70" s="32"/>
      <c r="U70" s="32"/>
      <c r="V70" s="32"/>
      <c r="W70" s="32"/>
      <c r="X70" s="32"/>
      <c r="Y70" s="32"/>
      <c r="Z70" s="32"/>
      <c r="AA70" s="32"/>
      <c r="AB70" s="32"/>
      <c r="AC70" s="32"/>
      <c r="AD70" s="32"/>
      <c r="AE70" s="32"/>
      <c r="AF70" s="32"/>
      <c r="AG70" s="145"/>
    </row>
    <row r="71" ht="15" customHeight="1">
      <c r="A71" s="65"/>
      <c r="B71" s="32"/>
      <c r="C71" s="32"/>
      <c r="D71" s="32"/>
      <c r="E71" s="32"/>
      <c r="F71" s="32"/>
      <c r="G71" s="32"/>
      <c r="H71" s="32"/>
      <c r="I71" s="32"/>
      <c r="J71" s="32"/>
      <c r="K71" s="32"/>
      <c r="L71" s="32"/>
      <c r="M71" s="32"/>
      <c r="N71" s="118"/>
      <c r="O71" s="118"/>
      <c r="P71" s="32"/>
      <c r="Q71" s="32"/>
      <c r="R71" s="32"/>
      <c r="S71" s="32"/>
      <c r="T71" s="32"/>
      <c r="U71" s="32"/>
      <c r="V71" s="32"/>
      <c r="W71" s="32"/>
      <c r="X71" s="32"/>
      <c r="Y71" s="32"/>
      <c r="Z71" s="32"/>
      <c r="AA71" s="32"/>
      <c r="AB71" s="32"/>
      <c r="AC71" s="32"/>
      <c r="AD71" s="32"/>
      <c r="AE71" s="32"/>
      <c r="AF71" s="32"/>
      <c r="AG71" s="145"/>
    </row>
    <row r="72" ht="15" customHeight="1">
      <c r="A72" s="65"/>
      <c r="B72" s="32"/>
      <c r="C72" s="32"/>
      <c r="D72" s="32"/>
      <c r="E72" s="32"/>
      <c r="F72" s="32"/>
      <c r="G72" s="32"/>
      <c r="H72" s="32"/>
      <c r="I72" s="32"/>
      <c r="J72" s="32"/>
      <c r="K72" s="32"/>
      <c r="L72" s="32"/>
      <c r="M72" s="32"/>
      <c r="N72" s="30"/>
      <c r="O72" s="30"/>
      <c r="P72" s="32"/>
      <c r="Q72" s="32"/>
      <c r="R72" s="32"/>
      <c r="S72" s="32"/>
      <c r="T72" s="32"/>
      <c r="U72" s="32"/>
      <c r="V72" s="32"/>
      <c r="W72" s="32"/>
      <c r="X72" s="32"/>
      <c r="Y72" s="32"/>
      <c r="Z72" s="32"/>
      <c r="AA72" s="32"/>
      <c r="AB72" s="32"/>
      <c r="AC72" s="32"/>
      <c r="AD72" s="32"/>
      <c r="AE72" s="32"/>
      <c r="AF72" s="32"/>
      <c r="AG72" s="145"/>
    </row>
    <row r="73" ht="15" customHeight="1">
      <c r="A73" s="65"/>
      <c r="B73" s="32"/>
      <c r="C73" s="32"/>
      <c r="D73" s="32"/>
      <c r="E73" s="32"/>
      <c r="F73" s="32"/>
      <c r="G73" s="32"/>
      <c r="H73" s="32"/>
      <c r="I73" s="32"/>
      <c r="J73" s="32"/>
      <c r="K73" s="32"/>
      <c r="L73" s="32"/>
      <c r="M73" s="32"/>
      <c r="N73" s="109"/>
      <c r="O73" s="109"/>
      <c r="P73" s="32"/>
      <c r="Q73" s="32"/>
      <c r="R73" s="32"/>
      <c r="S73" s="32"/>
      <c r="T73" s="32"/>
      <c r="U73" s="32"/>
      <c r="V73" s="32"/>
      <c r="W73" s="32"/>
      <c r="X73" s="32"/>
      <c r="Y73" s="32"/>
      <c r="Z73" s="32"/>
      <c r="AA73" s="32"/>
      <c r="AB73" s="32"/>
      <c r="AC73" s="32"/>
      <c r="AD73" s="32"/>
      <c r="AE73" s="32"/>
      <c r="AF73" s="32"/>
      <c r="AG73" s="145"/>
    </row>
    <row r="74" ht="15" customHeight="1">
      <c r="A74" s="65"/>
      <c r="B74" s="32"/>
      <c r="C74" s="32"/>
      <c r="D74" s="32"/>
      <c r="E74" s="32"/>
      <c r="F74" s="32"/>
      <c r="G74" s="32"/>
      <c r="H74" s="32"/>
      <c r="I74" s="32"/>
      <c r="J74" s="32"/>
      <c r="K74" s="32"/>
      <c r="L74" s="32"/>
      <c r="M74" s="32"/>
      <c r="N74" s="114"/>
      <c r="O74" s="114"/>
      <c r="P74" s="32"/>
      <c r="Q74" s="32"/>
      <c r="R74" s="32"/>
      <c r="S74" s="32"/>
      <c r="T74" s="32"/>
      <c r="U74" s="32"/>
      <c r="V74" s="32"/>
      <c r="W74" s="32"/>
      <c r="X74" s="32"/>
      <c r="Y74" s="32"/>
      <c r="Z74" s="32"/>
      <c r="AA74" s="32"/>
      <c r="AB74" s="32"/>
      <c r="AC74" s="32"/>
      <c r="AD74" s="32"/>
      <c r="AE74" s="32"/>
      <c r="AF74" s="32"/>
      <c r="AG74" s="145"/>
    </row>
    <row r="75" ht="15" customHeight="1">
      <c r="A75" s="65"/>
      <c r="B75" s="32"/>
      <c r="C75" s="32"/>
      <c r="D75" s="32"/>
      <c r="E75" s="32"/>
      <c r="F75" s="32"/>
      <c r="G75" s="32"/>
      <c r="H75" s="32"/>
      <c r="I75" s="32"/>
      <c r="J75" s="32"/>
      <c r="K75" s="32"/>
      <c r="L75" s="32"/>
      <c r="M75" s="32"/>
      <c r="N75" s="114"/>
      <c r="O75" s="114"/>
      <c r="P75" s="32"/>
      <c r="Q75" s="32"/>
      <c r="R75" s="32"/>
      <c r="S75" s="32"/>
      <c r="T75" s="32"/>
      <c r="U75" s="32"/>
      <c r="V75" s="32"/>
      <c r="W75" s="32"/>
      <c r="X75" s="32"/>
      <c r="Y75" s="32"/>
      <c r="Z75" s="32"/>
      <c r="AA75" s="32"/>
      <c r="AB75" s="32"/>
      <c r="AC75" s="32"/>
      <c r="AD75" s="32"/>
      <c r="AE75" s="32"/>
      <c r="AF75" s="32"/>
      <c r="AG75" s="145"/>
    </row>
    <row r="76" ht="15" customHeight="1">
      <c r="A76" s="65"/>
      <c r="B76" s="32"/>
      <c r="C76" s="32"/>
      <c r="D76" s="32"/>
      <c r="E76" s="32"/>
      <c r="F76" s="32"/>
      <c r="G76" s="32"/>
      <c r="H76" s="32"/>
      <c r="I76" s="32"/>
      <c r="J76" s="32"/>
      <c r="K76" s="32"/>
      <c r="L76" s="32"/>
      <c r="M76" s="32"/>
      <c r="N76" s="114"/>
      <c r="O76" s="114"/>
      <c r="P76" s="32"/>
      <c r="Q76" s="32"/>
      <c r="R76" s="32"/>
      <c r="S76" s="32"/>
      <c r="T76" s="32"/>
      <c r="U76" s="32"/>
      <c r="V76" s="32"/>
      <c r="W76" s="32"/>
      <c r="X76" s="32"/>
      <c r="Y76" s="32"/>
      <c r="Z76" s="32"/>
      <c r="AA76" s="32"/>
      <c r="AB76" s="32"/>
      <c r="AC76" s="32"/>
      <c r="AD76" s="32"/>
      <c r="AE76" s="32"/>
      <c r="AF76" s="32"/>
      <c r="AG76" s="145"/>
    </row>
    <row r="77" ht="15" customHeight="1">
      <c r="A77" s="65"/>
      <c r="B77" s="32"/>
      <c r="C77" s="32"/>
      <c r="D77" s="32"/>
      <c r="E77" s="32"/>
      <c r="F77" s="32"/>
      <c r="G77" s="32"/>
      <c r="H77" s="32"/>
      <c r="I77" s="32"/>
      <c r="J77" s="32"/>
      <c r="K77" s="32"/>
      <c r="L77" s="32"/>
      <c r="M77" s="32"/>
      <c r="N77" s="114"/>
      <c r="O77" s="114"/>
      <c r="P77" s="32"/>
      <c r="Q77" s="32"/>
      <c r="R77" s="32"/>
      <c r="S77" s="32"/>
      <c r="T77" s="32"/>
      <c r="U77" s="32"/>
      <c r="V77" s="32"/>
      <c r="W77" s="32"/>
      <c r="X77" s="32"/>
      <c r="Y77" s="32"/>
      <c r="Z77" s="32"/>
      <c r="AA77" s="32"/>
      <c r="AB77" s="32"/>
      <c r="AC77" s="32"/>
      <c r="AD77" s="32"/>
      <c r="AE77" s="32"/>
      <c r="AF77" s="32"/>
      <c r="AG77" s="145"/>
    </row>
    <row r="78" ht="15" customHeight="1">
      <c r="A78" s="65"/>
      <c r="B78" s="32"/>
      <c r="C78" s="32"/>
      <c r="D78" s="32"/>
      <c r="E78" s="32"/>
      <c r="F78" s="32"/>
      <c r="G78" s="32"/>
      <c r="H78" s="32"/>
      <c r="I78" s="32"/>
      <c r="J78" s="32"/>
      <c r="K78" s="32"/>
      <c r="L78" s="32"/>
      <c r="M78" s="32"/>
      <c r="N78" s="30"/>
      <c r="O78" s="30"/>
      <c r="P78" s="32"/>
      <c r="Q78" s="32"/>
      <c r="R78" s="32"/>
      <c r="S78" s="32"/>
      <c r="T78" s="32"/>
      <c r="U78" s="32"/>
      <c r="V78" s="32"/>
      <c r="W78" s="32"/>
      <c r="X78" s="32"/>
      <c r="Y78" s="32"/>
      <c r="Z78" s="32"/>
      <c r="AA78" s="32"/>
      <c r="AB78" s="32"/>
      <c r="AC78" s="32"/>
      <c r="AD78" s="32"/>
      <c r="AE78" s="32"/>
      <c r="AF78" s="32"/>
      <c r="AG78" s="145"/>
    </row>
    <row r="79" ht="15" customHeight="1">
      <c r="A79" s="65"/>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145"/>
    </row>
    <row r="80" ht="15" customHeight="1">
      <c r="A80" s="65"/>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145"/>
    </row>
    <row r="81" ht="15" customHeight="1">
      <c r="A81" s="65"/>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145"/>
    </row>
    <row r="82" ht="15" customHeight="1">
      <c r="A82" s="65"/>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145"/>
    </row>
    <row r="83" ht="15" customHeight="1">
      <c r="A83" s="65"/>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145"/>
    </row>
    <row r="84" ht="15" customHeight="1">
      <c r="A84" s="65"/>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145"/>
    </row>
    <row r="85" ht="15" customHeight="1">
      <c r="A85" s="65"/>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145"/>
    </row>
    <row r="86" ht="15" customHeight="1">
      <c r="A86" s="65"/>
      <c r="B86" s="32"/>
      <c r="C86" s="32"/>
      <c r="D86" s="57"/>
      <c r="E86" s="30"/>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145"/>
    </row>
    <row r="87" ht="15" customHeight="1">
      <c r="A87" s="65"/>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145"/>
    </row>
    <row r="88" ht="15" customHeight="1">
      <c r="A88" s="65"/>
      <c r="B88" s="32"/>
      <c r="C88" s="32"/>
      <c r="D88" s="57"/>
      <c r="E88" s="114"/>
      <c r="F88" s="30"/>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145"/>
    </row>
    <row r="89" ht="15" customHeight="1">
      <c r="A89" s="65"/>
      <c r="B89" s="32"/>
      <c r="C89" s="32"/>
      <c r="D89" s="57"/>
      <c r="E89" s="114"/>
      <c r="F89" s="30"/>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145"/>
    </row>
    <row r="90" ht="15" customHeight="1">
      <c r="A90" s="65"/>
      <c r="B90" s="32"/>
      <c r="C90" s="32"/>
      <c r="D90" s="57"/>
      <c r="E90" s="114"/>
      <c r="F90" s="30"/>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145"/>
    </row>
    <row r="91" ht="15" customHeight="1">
      <c r="A91" s="65"/>
      <c r="B91" s="32"/>
      <c r="C91" s="32"/>
      <c r="D91" s="57"/>
      <c r="E91" s="114"/>
      <c r="F91" s="30"/>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145"/>
    </row>
    <row r="92" ht="15" customHeight="1">
      <c r="A92" s="65"/>
      <c r="B92" s="32"/>
      <c r="C92" s="32"/>
      <c r="D92" s="57"/>
      <c r="E92" s="30"/>
      <c r="F92" s="30"/>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145"/>
    </row>
    <row r="93" ht="15" customHeight="1">
      <c r="A93" s="65"/>
      <c r="B93" s="32"/>
      <c r="C93" s="32"/>
      <c r="D93" s="32"/>
      <c r="E93" s="30"/>
      <c r="F93" s="30"/>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145"/>
    </row>
    <row r="94" ht="15" customHeight="1">
      <c r="A94" s="153"/>
      <c r="B94" s="154"/>
      <c r="C94" s="154"/>
      <c r="D94" s="154"/>
      <c r="E94" s="154"/>
      <c r="F94" s="154"/>
      <c r="G94" s="154"/>
      <c r="H94" s="154"/>
      <c r="I94" s="154"/>
      <c r="J94" s="154"/>
      <c r="K94" s="154"/>
      <c r="L94" s="154"/>
      <c r="M94" s="154"/>
      <c r="N94" s="154"/>
      <c r="O94" s="154"/>
      <c r="P94" s="154"/>
      <c r="Q94" s="154"/>
      <c r="R94" s="154"/>
      <c r="S94" s="154"/>
      <c r="T94" s="154"/>
      <c r="U94" s="154"/>
      <c r="V94" s="154"/>
      <c r="W94" s="154"/>
      <c r="X94" s="154"/>
      <c r="Y94" s="154"/>
      <c r="Z94" s="154"/>
      <c r="AA94" s="154"/>
      <c r="AB94" s="154"/>
      <c r="AC94" s="154"/>
      <c r="AD94" s="154"/>
      <c r="AE94" s="154"/>
      <c r="AF94" s="154"/>
      <c r="AG94" s="155"/>
    </row>
  </sheetData>
  <mergeCells count="27">
    <mergeCell ref="Q2:T2"/>
    <mergeCell ref="S3:T3"/>
    <mergeCell ref="S4:T4"/>
    <mergeCell ref="L8:M8"/>
    <mergeCell ref="AF8:AG8"/>
    <mergeCell ref="V5:Z5"/>
    <mergeCell ref="AB5:AC5"/>
    <mergeCell ref="V4:Z4"/>
    <mergeCell ref="AB4:AC4"/>
    <mergeCell ref="V2:AC2"/>
    <mergeCell ref="V3:AC3"/>
    <mergeCell ref="B5:F5"/>
    <mergeCell ref="H5:I5"/>
    <mergeCell ref="B4:F4"/>
    <mergeCell ref="H4:I4"/>
    <mergeCell ref="B2:I2"/>
    <mergeCell ref="B3:I3"/>
    <mergeCell ref="L3:M3"/>
    <mergeCell ref="L15:M15"/>
    <mergeCell ref="L22:M22"/>
    <mergeCell ref="AF15:AG15"/>
    <mergeCell ref="AF22:AG22"/>
    <mergeCell ref="B33:I33"/>
    <mergeCell ref="H36:I36"/>
    <mergeCell ref="H35:I35"/>
    <mergeCell ref="L33:M33"/>
    <mergeCell ref="L40:M40"/>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dimension ref="A1:BL115"/>
  <sheetViews>
    <sheetView workbookViewId="0" showGridLines="0" defaultGridColor="1"/>
  </sheetViews>
  <sheetFormatPr defaultColWidth="8.83333" defaultRowHeight="15" customHeight="1" outlineLevelRow="0" outlineLevelCol="0"/>
  <cols>
    <col min="1" max="2" width="1.5" style="198" customWidth="1"/>
    <col min="3" max="3" width="28.5" style="198" customWidth="1"/>
    <col min="4" max="5" width="8.85156" style="198" customWidth="1"/>
    <col min="6" max="6" width="1.5" style="198" customWidth="1"/>
    <col min="7" max="7" width="28.1406" style="198" customWidth="1"/>
    <col min="8" max="9" width="10.1719" style="198" customWidth="1"/>
    <col min="10" max="11" width="1.85156" style="198" customWidth="1"/>
    <col min="12" max="12" width="28.9219" style="198" customWidth="1"/>
    <col min="13" max="13" width="11.1719" style="198" customWidth="1"/>
    <col min="14" max="14" width="2.35156" style="198" customWidth="1"/>
    <col min="15" max="15" width="38.6875" style="198" customWidth="1"/>
    <col min="16" max="17" width="8.85156" style="198" customWidth="1"/>
    <col min="18" max="20" width="1.5" style="198" customWidth="1"/>
    <col min="21" max="21" width="20.8516" style="198" customWidth="1"/>
    <col min="22" max="22" width="8.5" style="198" customWidth="1"/>
    <col min="23" max="23" width="9.67188" style="198" customWidth="1"/>
    <col min="24" max="24" width="1.35156" style="198" customWidth="1"/>
    <col min="25" max="26" width="8.5" style="198" customWidth="1"/>
    <col min="27" max="27" width="1.5" style="198" customWidth="1"/>
    <col min="28" max="28" width="34.3516" style="198" customWidth="1"/>
    <col min="29" max="29" width="11.1719" style="198" customWidth="1"/>
    <col min="30" max="31" width="1.5" style="198" customWidth="1"/>
    <col min="32" max="32" width="28.6719" style="198" customWidth="1"/>
    <col min="33" max="33" width="8.5" style="198" customWidth="1"/>
    <col min="34" max="34" width="1.5" style="198" customWidth="1"/>
    <col min="35" max="35" width="32.6719" style="198" customWidth="1"/>
    <col min="36" max="36" width="11.1719" style="198" customWidth="1"/>
    <col min="37" max="37" width="28.5" style="198" customWidth="1"/>
    <col min="38" max="40" width="1.5" style="198" customWidth="1"/>
    <col min="41" max="41" width="20.8516" style="198" customWidth="1"/>
    <col min="42" max="42" width="8.5" style="198" customWidth="1"/>
    <col min="43" max="43" width="8.85156" style="198" customWidth="1"/>
    <col min="44" max="44" width="1.35156" style="198" customWidth="1"/>
    <col min="45" max="46" width="8.85156" style="198" customWidth="1"/>
    <col min="47" max="47" width="1.5" style="198" customWidth="1"/>
    <col min="48" max="48" width="15.9922" style="198" customWidth="1"/>
    <col min="49" max="49" width="13.1719" style="198" customWidth="1"/>
    <col min="50" max="50" width="10.1719" style="198" customWidth="1"/>
    <col min="51" max="52" width="1.5" style="198" customWidth="1"/>
    <col min="53" max="53" width="26.9531" style="198" customWidth="1"/>
    <col min="54" max="54" width="8.85156" style="198" customWidth="1"/>
    <col min="55" max="55" width="1.5" style="198" customWidth="1"/>
    <col min="56" max="56" width="29.4688" style="198" customWidth="1"/>
    <col min="57" max="57" width="19" style="198" customWidth="1"/>
    <col min="58" max="64" width="8.85156" style="198" customWidth="1"/>
    <col min="65" max="16384" width="8.85156" style="198" customWidth="1"/>
  </cols>
  <sheetData>
    <row r="1" ht="15" customHeight="1">
      <c r="A1" s="199"/>
      <c r="B1" s="200"/>
      <c r="C1" s="200"/>
      <c r="D1" s="200"/>
      <c r="E1" s="200"/>
      <c r="F1" s="200"/>
      <c r="G1" s="200"/>
      <c r="H1" s="200"/>
      <c r="I1" s="200"/>
      <c r="J1" s="200"/>
      <c r="K1" s="23"/>
      <c r="L1" s="23"/>
      <c r="M1" s="23"/>
      <c r="N1" s="23"/>
      <c r="O1" s="23"/>
      <c r="P1" s="23"/>
      <c r="Q1" s="23"/>
      <c r="R1" s="201"/>
      <c r="S1" s="202"/>
      <c r="T1" s="202"/>
      <c r="U1" s="202"/>
      <c r="V1" s="202"/>
      <c r="W1" s="202"/>
      <c r="X1" s="202"/>
      <c r="Y1" s="202"/>
      <c r="Z1" s="202"/>
      <c r="AA1" s="202"/>
      <c r="AB1" s="202"/>
      <c r="AC1" s="202"/>
      <c r="AD1" s="202"/>
      <c r="AE1" s="23"/>
      <c r="AF1" s="23"/>
      <c r="AG1" s="23"/>
      <c r="AH1" s="23"/>
      <c r="AI1" s="23"/>
      <c r="AJ1" s="23"/>
      <c r="AK1" s="23"/>
      <c r="AL1" s="203"/>
      <c r="AM1" s="203"/>
      <c r="AN1" s="203"/>
      <c r="AO1" s="203"/>
      <c r="AP1" s="203"/>
      <c r="AQ1" s="203"/>
      <c r="AR1" s="203"/>
      <c r="AS1" s="203"/>
      <c r="AT1" s="203"/>
      <c r="AU1" s="203"/>
      <c r="AV1" s="203"/>
      <c r="AW1" s="203"/>
      <c r="AX1" s="203"/>
      <c r="AY1" s="203"/>
      <c r="AZ1" s="23"/>
      <c r="BA1" s="23"/>
      <c r="BB1" s="23"/>
      <c r="BC1" s="23"/>
      <c r="BD1" s="23"/>
      <c r="BE1" s="23"/>
      <c r="BF1" s="23"/>
      <c r="BG1" s="23"/>
      <c r="BH1" s="23"/>
      <c r="BI1" s="23"/>
      <c r="BJ1" s="23"/>
      <c r="BK1" s="23"/>
      <c r="BL1" s="163"/>
    </row>
    <row r="2" ht="13.5" customHeight="1">
      <c r="A2" s="204"/>
      <c r="B2" s="32"/>
      <c r="C2" t="s" s="34">
        <v>115</v>
      </c>
      <c r="D2" s="34"/>
      <c r="E2" s="34"/>
      <c r="F2" s="34"/>
      <c r="G2" s="34"/>
      <c r="H2" s="34"/>
      <c r="I2" s="34"/>
      <c r="J2" s="205"/>
      <c r="K2" s="32"/>
      <c r="L2" s="32"/>
      <c r="M2" s="32"/>
      <c r="N2" s="32"/>
      <c r="O2" s="32"/>
      <c r="P2" s="32"/>
      <c r="Q2" s="32"/>
      <c r="R2" s="206"/>
      <c r="S2" t="s" s="34">
        <v>116</v>
      </c>
      <c r="T2" s="32"/>
      <c r="U2" s="32"/>
      <c r="V2" s="32"/>
      <c r="W2" s="32"/>
      <c r="X2" s="32"/>
      <c r="Y2" s="32"/>
      <c r="Z2" s="32"/>
      <c r="AA2" s="32"/>
      <c r="AB2" s="32"/>
      <c r="AC2" s="32"/>
      <c r="AD2" s="207"/>
      <c r="AE2" s="32"/>
      <c r="AF2" s="32"/>
      <c r="AG2" s="32"/>
      <c r="AH2" s="32"/>
      <c r="AI2" s="32"/>
      <c r="AJ2" s="32"/>
      <c r="AK2" s="32"/>
      <c r="AL2" s="208"/>
      <c r="AM2" t="s" s="34">
        <v>117</v>
      </c>
      <c r="AN2" s="34"/>
      <c r="AO2" s="34"/>
      <c r="AP2" s="34"/>
      <c r="AQ2" s="34"/>
      <c r="AR2" s="34"/>
      <c r="AS2" s="34"/>
      <c r="AT2" s="34"/>
      <c r="AU2" s="34"/>
      <c r="AV2" s="34"/>
      <c r="AW2" s="34"/>
      <c r="AX2" s="34"/>
      <c r="AY2" s="208"/>
      <c r="AZ2" s="32"/>
      <c r="BA2" s="32"/>
      <c r="BB2" s="32"/>
      <c r="BC2" s="32"/>
      <c r="BD2" s="32"/>
      <c r="BE2" s="32"/>
      <c r="BF2" s="32"/>
      <c r="BG2" s="32"/>
      <c r="BH2" s="32"/>
      <c r="BI2" s="32"/>
      <c r="BJ2" s="32"/>
      <c r="BK2" s="32"/>
      <c r="BL2" s="145"/>
    </row>
    <row r="3" ht="13.5" customHeight="1">
      <c r="A3" s="204"/>
      <c r="B3" s="32"/>
      <c r="C3" t="s" s="34">
        <v>14</v>
      </c>
      <c r="D3" s="34"/>
      <c r="E3" s="34"/>
      <c r="F3" s="34"/>
      <c r="G3" s="34"/>
      <c r="H3" s="34"/>
      <c r="I3" s="34"/>
      <c r="J3" s="205"/>
      <c r="K3" s="32"/>
      <c r="L3" s="32"/>
      <c r="M3" s="32"/>
      <c r="N3" s="32"/>
      <c r="O3" s="32"/>
      <c r="P3" s="32"/>
      <c r="Q3" s="32"/>
      <c r="R3" s="206"/>
      <c r="S3" t="s" s="34">
        <v>14</v>
      </c>
      <c r="T3" s="32"/>
      <c r="U3" s="32"/>
      <c r="V3" s="32"/>
      <c r="W3" s="32"/>
      <c r="X3" s="32"/>
      <c r="Y3" s="32"/>
      <c r="Z3" s="32"/>
      <c r="AA3" s="32"/>
      <c r="AB3" s="32"/>
      <c r="AC3" s="32"/>
      <c r="AD3" s="207"/>
      <c r="AE3" s="32"/>
      <c r="AF3" s="32"/>
      <c r="AG3" s="32"/>
      <c r="AH3" s="32"/>
      <c r="AI3" s="32"/>
      <c r="AJ3" s="32"/>
      <c r="AK3" s="32"/>
      <c r="AL3" s="208"/>
      <c r="AM3" t="s" s="34">
        <v>14</v>
      </c>
      <c r="AN3" s="34"/>
      <c r="AO3" s="34"/>
      <c r="AP3" s="34"/>
      <c r="AQ3" s="34"/>
      <c r="AR3" s="34"/>
      <c r="AS3" s="34"/>
      <c r="AT3" s="34"/>
      <c r="AU3" s="34"/>
      <c r="AV3" s="34"/>
      <c r="AW3" s="34"/>
      <c r="AX3" s="34"/>
      <c r="AY3" s="208"/>
      <c r="AZ3" s="32"/>
      <c r="BA3" s="32"/>
      <c r="BB3" s="32"/>
      <c r="BC3" s="32"/>
      <c r="BD3" s="32"/>
      <c r="BE3" s="32"/>
      <c r="BF3" s="32"/>
      <c r="BG3" s="32"/>
      <c r="BH3" s="32"/>
      <c r="BI3" s="32"/>
      <c r="BJ3" s="32"/>
      <c r="BK3" s="32"/>
      <c r="BL3" s="145"/>
    </row>
    <row r="4" ht="13.5" customHeight="1">
      <c r="A4" s="204"/>
      <c r="B4" s="32"/>
      <c r="C4" s="32"/>
      <c r="D4" s="32"/>
      <c r="E4" s="32"/>
      <c r="F4" s="209"/>
      <c r="G4" s="45"/>
      <c r="H4" s="32"/>
      <c r="I4" s="32"/>
      <c r="J4" s="205"/>
      <c r="K4" s="32"/>
      <c r="L4" s="32"/>
      <c r="M4" s="32"/>
      <c r="N4" s="32"/>
      <c r="O4" s="32"/>
      <c r="P4" s="32"/>
      <c r="Q4" s="32"/>
      <c r="R4" s="206"/>
      <c r="S4" s="45"/>
      <c r="T4" s="32"/>
      <c r="U4" s="32"/>
      <c r="V4" s="32"/>
      <c r="W4" s="32"/>
      <c r="X4" s="112"/>
      <c r="Y4" s="112"/>
      <c r="Z4" s="112"/>
      <c r="AA4" s="210"/>
      <c r="AB4" s="45"/>
      <c r="AC4" s="32"/>
      <c r="AD4" s="207"/>
      <c r="AE4" s="32"/>
      <c r="AF4" s="32"/>
      <c r="AG4" s="32"/>
      <c r="AH4" s="32"/>
      <c r="AI4" s="32"/>
      <c r="AJ4" s="32"/>
      <c r="AK4" s="32"/>
      <c r="AL4" s="208"/>
      <c r="AM4" s="45"/>
      <c r="AN4" s="32"/>
      <c r="AO4" s="32"/>
      <c r="AP4" s="32"/>
      <c r="AQ4" s="32"/>
      <c r="AR4" s="211"/>
      <c r="AS4" s="112"/>
      <c r="AT4" s="112"/>
      <c r="AU4" s="212"/>
      <c r="AV4" s="112"/>
      <c r="AW4" s="45"/>
      <c r="AX4" s="32"/>
      <c r="AY4" s="208"/>
      <c r="AZ4" s="32"/>
      <c r="BA4" s="32"/>
      <c r="BB4" s="32"/>
      <c r="BC4" s="32"/>
      <c r="BD4" s="32"/>
      <c r="BE4" s="32"/>
      <c r="BF4" s="32"/>
      <c r="BG4" s="32"/>
      <c r="BH4" s="32"/>
      <c r="BI4" s="32"/>
      <c r="BJ4" s="32"/>
      <c r="BK4" s="32"/>
      <c r="BL4" s="145"/>
    </row>
    <row r="5" ht="13.5" customHeight="1">
      <c r="A5" s="204"/>
      <c r="B5" t="s" s="34">
        <v>15</v>
      </c>
      <c r="C5" s="34"/>
      <c r="D5" s="34"/>
      <c r="E5" s="34"/>
      <c r="F5" s="209"/>
      <c r="G5" t="s" s="34">
        <v>16</v>
      </c>
      <c r="H5" s="51"/>
      <c r="I5" s="51"/>
      <c r="J5" s="205"/>
      <c r="K5" s="32"/>
      <c r="L5" s="32"/>
      <c r="M5" s="32"/>
      <c r="N5" s="32"/>
      <c r="O5" s="32"/>
      <c r="P5" s="32"/>
      <c r="Q5" s="32"/>
      <c r="R5" s="206"/>
      <c r="S5" t="s" s="213">
        <v>15</v>
      </c>
      <c r="T5" s="213"/>
      <c r="U5" s="213"/>
      <c r="V5" s="213"/>
      <c r="W5" s="213"/>
      <c r="X5" s="34"/>
      <c r="Y5" s="213"/>
      <c r="Z5" s="213"/>
      <c r="AA5" s="210"/>
      <c r="AB5" t="s" s="34">
        <v>16</v>
      </c>
      <c r="AC5" s="51"/>
      <c r="AD5" s="207"/>
      <c r="AE5" s="32"/>
      <c r="AF5" s="32"/>
      <c r="AG5" s="32"/>
      <c r="AH5" s="32"/>
      <c r="AI5" s="32"/>
      <c r="AJ5" s="32"/>
      <c r="AK5" s="32"/>
      <c r="AL5" s="208"/>
      <c r="AM5" t="s" s="213">
        <v>15</v>
      </c>
      <c r="AN5" s="214"/>
      <c r="AO5" s="214"/>
      <c r="AP5" s="214"/>
      <c r="AQ5" s="214"/>
      <c r="AR5" s="211"/>
      <c r="AS5" s="215"/>
      <c r="AT5" s="215"/>
      <c r="AU5" s="212"/>
      <c r="AV5" t="s" s="34">
        <v>16</v>
      </c>
      <c r="AW5" s="51"/>
      <c r="AX5" s="32"/>
      <c r="AY5" s="208"/>
      <c r="AZ5" s="32"/>
      <c r="BA5" s="32"/>
      <c r="BB5" s="32"/>
      <c r="BC5" s="32"/>
      <c r="BD5" s="32"/>
      <c r="BE5" s="32"/>
      <c r="BF5" s="32"/>
      <c r="BG5" s="32"/>
      <c r="BH5" s="32"/>
      <c r="BI5" s="32"/>
      <c r="BJ5" s="32"/>
      <c r="BK5" s="32"/>
      <c r="BL5" s="145"/>
    </row>
    <row r="6" ht="13.5" customHeight="1">
      <c r="A6" s="204"/>
      <c r="B6" s="34"/>
      <c r="C6" s="34"/>
      <c r="D6" s="34"/>
      <c r="E6" s="34"/>
      <c r="F6" s="209"/>
      <c r="G6" s="34"/>
      <c r="H6" s="51"/>
      <c r="I6" s="51"/>
      <c r="J6" s="205"/>
      <c r="K6" s="32"/>
      <c r="L6" s="32"/>
      <c r="M6" s="32"/>
      <c r="N6" s="32"/>
      <c r="O6" s="32"/>
      <c r="P6" s="32"/>
      <c r="Q6" s="32"/>
      <c r="R6" s="216"/>
      <c r="S6" t="s" s="217">
        <v>118</v>
      </c>
      <c r="T6" s="218"/>
      <c r="U6" s="218"/>
      <c r="V6" s="218"/>
      <c r="W6" s="219"/>
      <c r="X6" s="220"/>
      <c r="Y6" t="s" s="217">
        <v>119</v>
      </c>
      <c r="Z6" s="219"/>
      <c r="AA6" s="221"/>
      <c r="AB6" s="34"/>
      <c r="AC6" s="51"/>
      <c r="AD6" s="207"/>
      <c r="AE6" s="32"/>
      <c r="AF6" s="32"/>
      <c r="AG6" s="32"/>
      <c r="AH6" s="32"/>
      <c r="AI6" s="32"/>
      <c r="AJ6" s="32"/>
      <c r="AK6" s="32"/>
      <c r="AL6" s="222"/>
      <c r="AM6" t="s" s="217">
        <v>118</v>
      </c>
      <c r="AN6" s="218"/>
      <c r="AO6" s="218"/>
      <c r="AP6" s="218"/>
      <c r="AQ6" s="219"/>
      <c r="AR6" s="223"/>
      <c r="AS6" t="s" s="217">
        <v>119</v>
      </c>
      <c r="AT6" s="219"/>
      <c r="AU6" s="224"/>
      <c r="AV6" s="34"/>
      <c r="AW6" s="51"/>
      <c r="AX6" s="32"/>
      <c r="AY6" s="208"/>
      <c r="AZ6" s="32"/>
      <c r="BA6" s="32"/>
      <c r="BB6" s="32"/>
      <c r="BC6" s="32"/>
      <c r="BD6" s="32"/>
      <c r="BE6" s="32"/>
      <c r="BF6" s="32"/>
      <c r="BG6" s="32"/>
      <c r="BH6" s="32"/>
      <c r="BI6" s="32"/>
      <c r="BJ6" s="32"/>
      <c r="BK6" s="32"/>
      <c r="BL6" s="145"/>
    </row>
    <row r="7" ht="13.5" customHeight="1">
      <c r="A7" s="204"/>
      <c r="B7" t="s" s="59">
        <v>17</v>
      </c>
      <c r="C7" s="32"/>
      <c r="D7" s="30"/>
      <c r="E7" s="30"/>
      <c r="F7" s="225"/>
      <c r="G7" t="s" s="57">
        <v>18</v>
      </c>
      <c r="H7" s="30">
        <v>3765000</v>
      </c>
      <c r="I7" s="30"/>
      <c r="J7" s="205"/>
      <c r="K7" s="32"/>
      <c r="L7" s="70"/>
      <c r="M7" s="70"/>
      <c r="N7" s="32"/>
      <c r="O7" s="70"/>
      <c r="P7" s="70"/>
      <c r="Q7" s="32"/>
      <c r="R7" s="206"/>
      <c r="S7" t="s" s="226">
        <v>17</v>
      </c>
      <c r="T7" s="227"/>
      <c r="U7" s="228"/>
      <c r="V7" s="72"/>
      <c r="W7" s="72"/>
      <c r="X7" s="229"/>
      <c r="Y7" s="230"/>
      <c r="Z7" s="72"/>
      <c r="AA7" s="231"/>
      <c r="AB7" t="s" s="57">
        <v>18</v>
      </c>
      <c r="AC7" s="30">
        <v>3765000</v>
      </c>
      <c r="AD7" s="207"/>
      <c r="AE7" s="32"/>
      <c r="AF7" s="70"/>
      <c r="AG7" s="70"/>
      <c r="AH7" s="32"/>
      <c r="AI7" s="70"/>
      <c r="AJ7" s="70"/>
      <c r="AK7" s="32"/>
      <c r="AL7" s="208"/>
      <c r="AM7" t="s" s="226">
        <v>17</v>
      </c>
      <c r="AN7" s="227"/>
      <c r="AO7" s="228"/>
      <c r="AP7" s="72"/>
      <c r="AQ7" s="72"/>
      <c r="AR7" s="232"/>
      <c r="AS7" s="230"/>
      <c r="AT7" s="72"/>
      <c r="AU7" s="233"/>
      <c r="AV7" t="s" s="57">
        <v>18</v>
      </c>
      <c r="AW7" s="30">
        <v>3765000</v>
      </c>
      <c r="AX7" s="32"/>
      <c r="AY7" s="208"/>
      <c r="AZ7" s="32"/>
      <c r="BA7" s="70"/>
      <c r="BB7" s="70"/>
      <c r="BC7" s="32"/>
      <c r="BD7" s="70"/>
      <c r="BE7" s="70"/>
      <c r="BF7" s="32"/>
      <c r="BG7" s="32"/>
      <c r="BH7" s="32"/>
      <c r="BI7" s="32"/>
      <c r="BJ7" s="32"/>
      <c r="BK7" s="32"/>
      <c r="BL7" s="145"/>
    </row>
    <row r="8" ht="13.5" customHeight="1">
      <c r="A8" s="204"/>
      <c r="B8" s="32"/>
      <c r="C8" t="s" s="57">
        <v>19</v>
      </c>
      <c r="D8" s="30">
        <v>125000</v>
      </c>
      <c r="E8" s="30"/>
      <c r="F8" s="225"/>
      <c r="G8" t="s" s="66">
        <v>20</v>
      </c>
      <c r="H8" s="67">
        <v>2740000</v>
      </c>
      <c r="I8" s="30"/>
      <c r="J8" s="205"/>
      <c r="K8" s="78"/>
      <c r="L8" t="s" s="74">
        <v>23</v>
      </c>
      <c r="M8" s="75"/>
      <c r="N8" s="234"/>
      <c r="O8" t="s" s="235">
        <v>120</v>
      </c>
      <c r="P8" s="75"/>
      <c r="Q8" s="79"/>
      <c r="R8" s="236"/>
      <c r="S8" s="65"/>
      <c r="T8" s="32"/>
      <c r="U8" t="s" s="57">
        <v>19</v>
      </c>
      <c r="V8" s="30">
        <v>125000</v>
      </c>
      <c r="W8" s="30"/>
      <c r="X8" s="237"/>
      <c r="Y8" s="238">
        <v>125000</v>
      </c>
      <c r="Z8" s="191"/>
      <c r="AA8" s="231"/>
      <c r="AB8" t="s" s="66">
        <v>20</v>
      </c>
      <c r="AC8" s="67">
        <v>2740000</v>
      </c>
      <c r="AD8" s="207"/>
      <c r="AE8" s="78"/>
      <c r="AF8" t="s" s="74">
        <v>23</v>
      </c>
      <c r="AG8" s="75"/>
      <c r="AH8" s="234"/>
      <c r="AI8" t="s" s="74">
        <v>121</v>
      </c>
      <c r="AJ8" s="75"/>
      <c r="AK8" s="79"/>
      <c r="AL8" s="208"/>
      <c r="AM8" s="32"/>
      <c r="AN8" s="32"/>
      <c r="AO8" t="s" s="57">
        <v>19</v>
      </c>
      <c r="AP8" s="30">
        <v>125000</v>
      </c>
      <c r="AQ8" s="30"/>
      <c r="AR8" s="239"/>
      <c r="AS8" s="238">
        <v>125000</v>
      </c>
      <c r="AT8" s="191"/>
      <c r="AU8" s="233"/>
      <c r="AV8" t="s" s="66">
        <v>20</v>
      </c>
      <c r="AW8" s="67">
        <v>2740000</v>
      </c>
      <c r="AX8" s="32"/>
      <c r="AY8" s="208"/>
      <c r="AZ8" s="78"/>
      <c r="BA8" t="s" s="74">
        <v>122</v>
      </c>
      <c r="BB8" s="75"/>
      <c r="BC8" s="240"/>
      <c r="BD8" t="s" s="74">
        <v>123</v>
      </c>
      <c r="BE8" s="241"/>
      <c r="BF8" s="79"/>
      <c r="BG8" s="32"/>
      <c r="BH8" s="32"/>
      <c r="BI8" s="32"/>
      <c r="BJ8" s="32"/>
      <c r="BK8" s="32"/>
      <c r="BL8" s="145"/>
    </row>
    <row r="9" ht="13.5" customHeight="1">
      <c r="A9" s="204"/>
      <c r="B9" s="32"/>
      <c r="C9" t="s" s="57">
        <v>21</v>
      </c>
      <c r="D9" s="30">
        <v>75000</v>
      </c>
      <c r="E9" s="30"/>
      <c r="F9" s="225"/>
      <c r="G9" t="s" s="71">
        <v>22</v>
      </c>
      <c r="H9" s="72">
        <f>H7-H8</f>
        <v>1025000</v>
      </c>
      <c r="I9" s="30"/>
      <c r="J9" s="205"/>
      <c r="K9" s="78"/>
      <c r="L9" t="s" s="82">
        <v>25</v>
      </c>
      <c r="M9" s="83">
        <f>E11</f>
        <v>270000</v>
      </c>
      <c r="N9" s="234"/>
      <c r="O9" t="s" s="82">
        <v>25</v>
      </c>
      <c r="P9" s="83">
        <f>E11</f>
        <v>270000</v>
      </c>
      <c r="Q9" s="79"/>
      <c r="R9" s="236"/>
      <c r="S9" s="65"/>
      <c r="T9" s="32"/>
      <c r="U9" t="s" s="57">
        <v>21</v>
      </c>
      <c r="V9" s="30">
        <v>75000</v>
      </c>
      <c r="W9" s="30"/>
      <c r="X9" s="237"/>
      <c r="Y9" s="238">
        <v>75000</v>
      </c>
      <c r="Z9" s="191"/>
      <c r="AA9" s="231"/>
      <c r="AB9" t="s" s="71">
        <v>22</v>
      </c>
      <c r="AC9" s="72">
        <f>AC7-AC8</f>
        <v>1025000</v>
      </c>
      <c r="AD9" s="207"/>
      <c r="AE9" s="78"/>
      <c r="AF9" t="s" s="82">
        <v>25</v>
      </c>
      <c r="AG9" s="83">
        <f>W11</f>
        <v>270000</v>
      </c>
      <c r="AH9" s="234"/>
      <c r="AI9" t="s" s="82">
        <v>25</v>
      </c>
      <c r="AJ9" s="83">
        <f>Z11</f>
        <v>470000</v>
      </c>
      <c r="AK9" s="79"/>
      <c r="AL9" s="208"/>
      <c r="AM9" s="32"/>
      <c r="AN9" s="32"/>
      <c r="AO9" t="s" s="57">
        <v>21</v>
      </c>
      <c r="AP9" s="30">
        <v>75000</v>
      </c>
      <c r="AQ9" s="30"/>
      <c r="AR9" s="242"/>
      <c r="AS9" s="238">
        <v>75000</v>
      </c>
      <c r="AT9" s="191"/>
      <c r="AU9" s="233"/>
      <c r="AV9" t="s" s="71">
        <v>22</v>
      </c>
      <c r="AW9" s="72">
        <f>AW7-AW8</f>
        <v>1025000</v>
      </c>
      <c r="AX9" s="32"/>
      <c r="AY9" s="208"/>
      <c r="AZ9" s="78"/>
      <c r="BA9" t="s" s="82">
        <v>124</v>
      </c>
      <c r="BB9" s="176">
        <f>(AP10/(AW8+AW11)*365)</f>
        <v>5.25633640552995</v>
      </c>
      <c r="BC9" s="234"/>
      <c r="BD9" t="s" s="82">
        <v>124</v>
      </c>
      <c r="BE9" s="176">
        <f>(AS10/(AW20+AW23)*365)</f>
        <v>5.25633640552995</v>
      </c>
      <c r="BF9" s="79"/>
      <c r="BG9" s="57"/>
      <c r="BH9" s="32"/>
      <c r="BI9" s="32"/>
      <c r="BJ9" s="32"/>
      <c r="BK9" s="32"/>
      <c r="BL9" s="145"/>
    </row>
    <row r="10" ht="13.5" customHeight="1">
      <c r="A10" s="204"/>
      <c r="B10" s="32"/>
      <c r="C10" t="s" s="57">
        <v>24</v>
      </c>
      <c r="D10" s="30">
        <v>70000</v>
      </c>
      <c r="E10" s="30"/>
      <c r="F10" s="225"/>
      <c r="G10" s="30"/>
      <c r="H10" s="30"/>
      <c r="I10" s="30"/>
      <c r="J10" s="205"/>
      <c r="K10" s="78"/>
      <c r="L10" t="s" s="87">
        <v>28</v>
      </c>
      <c r="M10" s="73">
        <f>E20</f>
        <v>135000</v>
      </c>
      <c r="N10" s="234"/>
      <c r="O10" t="s" s="87">
        <v>28</v>
      </c>
      <c r="P10" s="73">
        <f>E20</f>
        <v>135000</v>
      </c>
      <c r="Q10" s="79"/>
      <c r="R10" s="236"/>
      <c r="S10" s="65"/>
      <c r="T10" s="32"/>
      <c r="U10" t="s" s="57">
        <v>24</v>
      </c>
      <c r="V10" s="30">
        <v>70000</v>
      </c>
      <c r="W10" s="30"/>
      <c r="X10" s="237"/>
      <c r="Y10" s="238">
        <v>270000</v>
      </c>
      <c r="Z10" s="191"/>
      <c r="AA10" s="231"/>
      <c r="AB10" s="30"/>
      <c r="AC10" s="30"/>
      <c r="AD10" s="207"/>
      <c r="AE10" s="78"/>
      <c r="AF10" t="s" s="87">
        <v>28</v>
      </c>
      <c r="AG10" s="73">
        <f>W20</f>
        <v>135000</v>
      </c>
      <c r="AH10" s="234"/>
      <c r="AI10" t="s" s="87">
        <v>28</v>
      </c>
      <c r="AJ10" s="73">
        <f>Z20</f>
        <v>270000</v>
      </c>
      <c r="AK10" s="79"/>
      <c r="AL10" s="208"/>
      <c r="AM10" s="32"/>
      <c r="AN10" s="32"/>
      <c r="AO10" t="s" s="57">
        <v>24</v>
      </c>
      <c r="AP10" s="30">
        <v>50000</v>
      </c>
      <c r="AQ10" s="30"/>
      <c r="AR10" s="242"/>
      <c r="AS10" s="238">
        <v>50000</v>
      </c>
      <c r="AT10" s="191"/>
      <c r="AU10" s="233"/>
      <c r="AV10" s="30"/>
      <c r="AW10" s="30"/>
      <c r="AX10" s="32"/>
      <c r="AY10" s="208"/>
      <c r="AZ10" s="78"/>
      <c r="BA10" t="s" s="87">
        <v>125</v>
      </c>
      <c r="BB10" s="177">
        <f>(AP9/AW7)*365</f>
        <v>7.27091633466135</v>
      </c>
      <c r="BC10" s="240"/>
      <c r="BD10" t="s" s="87">
        <v>125</v>
      </c>
      <c r="BE10" s="177">
        <f>(AS9/AW19)*365</f>
        <v>7.27091633466135</v>
      </c>
      <c r="BF10" s="79"/>
      <c r="BG10" s="32"/>
      <c r="BH10" s="32"/>
      <c r="BI10" s="32"/>
      <c r="BJ10" s="32"/>
      <c r="BK10" s="32"/>
      <c r="BL10" s="145"/>
    </row>
    <row r="11" ht="13.5" customHeight="1">
      <c r="A11" s="204"/>
      <c r="B11" t="s" s="57">
        <v>26</v>
      </c>
      <c r="C11" s="32"/>
      <c r="D11" s="30"/>
      <c r="E11" s="30">
        <f>SUM(D8:D10)</f>
        <v>270000</v>
      </c>
      <c r="F11" s="225"/>
      <c r="G11" t="s" s="57">
        <v>27</v>
      </c>
      <c r="H11" s="30">
        <v>732000</v>
      </c>
      <c r="I11" s="30"/>
      <c r="J11" s="205"/>
      <c r="K11" s="78"/>
      <c r="L11" t="s" s="90">
        <v>126</v>
      </c>
      <c r="M11" s="91">
        <f>M9-M10</f>
        <v>135000</v>
      </c>
      <c r="N11" s="243"/>
      <c r="O11" t="s" s="90">
        <v>126</v>
      </c>
      <c r="P11" s="91">
        <f>P9-P10</f>
        <v>135000</v>
      </c>
      <c r="Q11" s="79"/>
      <c r="R11" s="236"/>
      <c r="S11" s="65"/>
      <c r="T11" t="s" s="57">
        <v>26</v>
      </c>
      <c r="U11" s="32"/>
      <c r="V11" s="30"/>
      <c r="W11" s="30">
        <f>SUM(V8:V10)</f>
        <v>270000</v>
      </c>
      <c r="X11" s="229"/>
      <c r="Y11" s="72"/>
      <c r="Z11" s="30">
        <f>SUM(Y8:Y10)</f>
        <v>470000</v>
      </c>
      <c r="AA11" s="231"/>
      <c r="AB11" t="s" s="57">
        <v>27</v>
      </c>
      <c r="AC11" s="30">
        <v>732000</v>
      </c>
      <c r="AD11" s="207"/>
      <c r="AE11" s="78"/>
      <c r="AF11" t="s" s="90">
        <v>126</v>
      </c>
      <c r="AG11" s="91">
        <f>AG9-AG10</f>
        <v>135000</v>
      </c>
      <c r="AH11" s="243"/>
      <c r="AI11" t="s" s="90">
        <v>126</v>
      </c>
      <c r="AJ11" s="91">
        <f>AJ9-AJ10</f>
        <v>200000</v>
      </c>
      <c r="AK11" s="79"/>
      <c r="AL11" s="208"/>
      <c r="AM11" s="32"/>
      <c r="AN11" t="s" s="57">
        <v>26</v>
      </c>
      <c r="AO11" s="32"/>
      <c r="AP11" s="30"/>
      <c r="AQ11" s="30">
        <f>SUM(AP8:AP10)</f>
        <v>250000</v>
      </c>
      <c r="AR11" s="232"/>
      <c r="AS11" s="72"/>
      <c r="AT11" s="30">
        <f>SUM(AS8:AS10)</f>
        <v>250000</v>
      </c>
      <c r="AU11" s="233"/>
      <c r="AV11" t="s" s="57">
        <v>27</v>
      </c>
      <c r="AW11" s="30">
        <v>732000</v>
      </c>
      <c r="AX11" s="32"/>
      <c r="AY11" s="208"/>
      <c r="AZ11" s="78"/>
      <c r="BA11" t="s" s="244">
        <v>127</v>
      </c>
      <c r="BB11" s="245">
        <f>(AP19/(AW8+AW11)*365)</f>
        <v>6.83323732718894</v>
      </c>
      <c r="BC11" s="240"/>
      <c r="BD11" t="s" s="244">
        <v>127</v>
      </c>
      <c r="BE11" s="245">
        <f>(AS19/(AW20+AW23)*365)</f>
        <v>6.83323732718894</v>
      </c>
      <c r="BF11" s="79"/>
      <c r="BG11" s="57"/>
      <c r="BH11" s="32"/>
      <c r="BI11" s="32"/>
      <c r="BJ11" s="32"/>
      <c r="BK11" s="32"/>
      <c r="BL11" s="145"/>
    </row>
    <row r="12" ht="13.5" customHeight="1">
      <c r="A12" s="204"/>
      <c r="B12" s="32"/>
      <c r="C12" s="32"/>
      <c r="D12" s="30"/>
      <c r="E12" s="30"/>
      <c r="F12" s="225"/>
      <c r="G12" s="30"/>
      <c r="H12" s="30"/>
      <c r="I12" s="30"/>
      <c r="J12" s="205"/>
      <c r="K12" s="78"/>
      <c r="L12" t="s" s="87">
        <v>32</v>
      </c>
      <c r="M12" s="97">
        <f>M9/M10</f>
        <v>2</v>
      </c>
      <c r="N12" s="234"/>
      <c r="O12" t="s" s="87">
        <v>32</v>
      </c>
      <c r="P12" s="97">
        <f>P9/P10</f>
        <v>2</v>
      </c>
      <c r="Q12" s="79"/>
      <c r="R12" s="236"/>
      <c r="S12" s="65"/>
      <c r="T12" s="32"/>
      <c r="U12" s="32"/>
      <c r="V12" s="30"/>
      <c r="W12" s="30"/>
      <c r="X12" s="229"/>
      <c r="Y12" s="30"/>
      <c r="Z12" s="30"/>
      <c r="AA12" s="231"/>
      <c r="AB12" s="30"/>
      <c r="AC12" s="30"/>
      <c r="AD12" s="207"/>
      <c r="AE12" s="78"/>
      <c r="AF12" t="s" s="87">
        <v>32</v>
      </c>
      <c r="AG12" s="97">
        <f>AG9/AG10</f>
        <v>2</v>
      </c>
      <c r="AH12" s="234"/>
      <c r="AI12" t="s" s="87">
        <v>32</v>
      </c>
      <c r="AJ12" s="97">
        <f>AJ9/AJ10</f>
        <v>1.74074074074074</v>
      </c>
      <c r="AK12" s="79"/>
      <c r="AL12" s="208"/>
      <c r="AM12" s="32"/>
      <c r="AN12" s="32"/>
      <c r="AO12" s="32"/>
      <c r="AP12" s="30"/>
      <c r="AQ12" s="30"/>
      <c r="AR12" s="232"/>
      <c r="AS12" s="30"/>
      <c r="AT12" s="30"/>
      <c r="AU12" s="233"/>
      <c r="AV12" s="30"/>
      <c r="AW12" s="30"/>
      <c r="AX12" s="32"/>
      <c r="AY12" s="208"/>
      <c r="AZ12" s="78"/>
      <c r="BA12" t="s" s="246">
        <v>110</v>
      </c>
      <c r="BB12" s="247">
        <f>BB9+BB10-BB11</f>
        <v>5.69401541300236</v>
      </c>
      <c r="BC12" s="240"/>
      <c r="BD12" t="s" s="246">
        <v>110</v>
      </c>
      <c r="BE12" s="247">
        <f>BE9+BE10-BE11</f>
        <v>5.69401541300236</v>
      </c>
      <c r="BF12" s="79"/>
      <c r="BG12" s="57"/>
      <c r="BH12" s="32"/>
      <c r="BI12" s="32"/>
      <c r="BJ12" s="32"/>
      <c r="BK12" s="32"/>
      <c r="BL12" s="145"/>
    </row>
    <row r="13" ht="13.5" customHeight="1">
      <c r="A13" s="204"/>
      <c r="B13" s="32"/>
      <c r="C13" t="s" s="57">
        <v>30</v>
      </c>
      <c r="D13" s="30">
        <v>250000</v>
      </c>
      <c r="E13" s="30"/>
      <c r="F13" s="225"/>
      <c r="G13" t="s" s="95">
        <v>31</v>
      </c>
      <c r="H13" s="96">
        <f>H9-H11</f>
        <v>293000</v>
      </c>
      <c r="I13" s="96"/>
      <c r="J13" s="205"/>
      <c r="K13" s="78"/>
      <c r="L13" t="s" s="102">
        <v>34</v>
      </c>
      <c r="M13" s="103">
        <f>(M10*2)-M9</f>
        <v>0</v>
      </c>
      <c r="N13" s="234"/>
      <c r="O13" t="s" s="102">
        <v>34</v>
      </c>
      <c r="P13" s="103">
        <f>(P10*2)-P9</f>
        <v>0</v>
      </c>
      <c r="Q13" s="79"/>
      <c r="R13" s="236"/>
      <c r="S13" s="65"/>
      <c r="T13" s="32"/>
      <c r="U13" t="s" s="57">
        <v>30</v>
      </c>
      <c r="V13" s="30">
        <v>250000</v>
      </c>
      <c r="W13" s="30"/>
      <c r="X13" s="229"/>
      <c r="Y13" s="30">
        <f>V13</f>
        <v>250000</v>
      </c>
      <c r="Z13" s="30"/>
      <c r="AA13" s="231"/>
      <c r="AB13" t="s" s="95">
        <v>31</v>
      </c>
      <c r="AC13" s="96">
        <f>AC9-AC11</f>
        <v>293000</v>
      </c>
      <c r="AD13" s="207"/>
      <c r="AE13" s="78"/>
      <c r="AF13" t="s" s="102">
        <v>34</v>
      </c>
      <c r="AG13" s="103">
        <f>(AG10*2)-AG9</f>
        <v>0</v>
      </c>
      <c r="AH13" s="234"/>
      <c r="AI13" t="s" s="102">
        <v>34</v>
      </c>
      <c r="AJ13" s="103">
        <f>(AJ10*2)-AJ9</f>
        <v>70000</v>
      </c>
      <c r="AK13" s="79"/>
      <c r="AL13" s="208"/>
      <c r="AM13" s="32"/>
      <c r="AN13" s="32"/>
      <c r="AO13" t="s" s="57">
        <v>30</v>
      </c>
      <c r="AP13" s="30">
        <v>250000</v>
      </c>
      <c r="AQ13" s="30"/>
      <c r="AR13" s="232"/>
      <c r="AS13" s="30">
        <f>AP13</f>
        <v>250000</v>
      </c>
      <c r="AT13" s="30"/>
      <c r="AU13" s="233"/>
      <c r="AV13" t="s" s="95">
        <v>31</v>
      </c>
      <c r="AW13" s="96">
        <f>AW9-AW11</f>
        <v>293000</v>
      </c>
      <c r="AX13" s="32"/>
      <c r="AY13" s="208"/>
      <c r="AZ13" s="78"/>
      <c r="BA13" t="s" s="102">
        <v>128</v>
      </c>
      <c r="BB13" s="103">
        <f>BB12*((AW8+AW11)/365)</f>
        <v>54163.3466135457</v>
      </c>
      <c r="BC13" s="234"/>
      <c r="BD13" t="s" s="102">
        <v>128</v>
      </c>
      <c r="BE13" s="103">
        <f>BE12*((AW20+AW23)/365)</f>
        <v>54163.3466135457</v>
      </c>
      <c r="BF13" s="79"/>
      <c r="BG13" s="32"/>
      <c r="BH13" s="32"/>
      <c r="BI13" s="32"/>
      <c r="BJ13" s="32"/>
      <c r="BK13" s="32"/>
      <c r="BL13" s="145"/>
    </row>
    <row r="14" ht="13.5" customHeight="1">
      <c r="A14" s="204"/>
      <c r="B14" t="s" s="57">
        <v>33</v>
      </c>
      <c r="C14" s="32"/>
      <c r="D14" s="30"/>
      <c r="E14" s="30">
        <f>D13</f>
        <v>250000</v>
      </c>
      <c r="F14" s="225"/>
      <c r="G14" s="105"/>
      <c r="H14" s="30"/>
      <c r="I14" s="30"/>
      <c r="J14" s="205"/>
      <c r="K14" s="32"/>
      <c r="L14" s="248"/>
      <c r="M14" s="248"/>
      <c r="N14" s="32"/>
      <c r="O14" s="248"/>
      <c r="P14" s="248"/>
      <c r="Q14" s="32"/>
      <c r="R14" s="236"/>
      <c r="S14" s="65"/>
      <c r="T14" t="s" s="57">
        <v>33</v>
      </c>
      <c r="U14" s="32"/>
      <c r="V14" s="30"/>
      <c r="W14" s="30">
        <f>V13</f>
        <v>250000</v>
      </c>
      <c r="X14" s="229"/>
      <c r="Y14" s="30"/>
      <c r="Z14" s="30">
        <f>Y13</f>
        <v>250000</v>
      </c>
      <c r="AA14" s="231"/>
      <c r="AB14" s="105"/>
      <c r="AC14" s="30"/>
      <c r="AD14" s="207"/>
      <c r="AE14" s="32"/>
      <c r="AF14" s="248"/>
      <c r="AG14" s="248"/>
      <c r="AH14" s="32"/>
      <c r="AI14" s="248"/>
      <c r="AJ14" s="248"/>
      <c r="AK14" s="32"/>
      <c r="AL14" s="208"/>
      <c r="AM14" s="32"/>
      <c r="AN14" t="s" s="57">
        <v>33</v>
      </c>
      <c r="AO14" s="32"/>
      <c r="AP14" s="30"/>
      <c r="AQ14" s="30">
        <f>AP13</f>
        <v>250000</v>
      </c>
      <c r="AR14" s="232"/>
      <c r="AS14" s="30"/>
      <c r="AT14" s="30">
        <f>AS13</f>
        <v>250000</v>
      </c>
      <c r="AU14" s="233"/>
      <c r="AV14" s="30"/>
      <c r="AW14" s="105"/>
      <c r="AX14" s="30"/>
      <c r="AY14" s="208"/>
      <c r="AZ14" s="32"/>
      <c r="BA14" s="249"/>
      <c r="BB14" s="249"/>
      <c r="BC14" s="31"/>
      <c r="BD14" s="249"/>
      <c r="BE14" s="249"/>
      <c r="BF14" s="32"/>
      <c r="BG14" s="32"/>
      <c r="BH14" s="32"/>
      <c r="BI14" s="32"/>
      <c r="BJ14" s="32"/>
      <c r="BK14" s="32"/>
      <c r="BL14" s="145"/>
    </row>
    <row r="15" ht="13.5" customHeight="1">
      <c r="A15" s="204"/>
      <c r="B15" s="32"/>
      <c r="C15" s="32"/>
      <c r="D15" s="30"/>
      <c r="E15" s="30"/>
      <c r="F15" s="225"/>
      <c r="G15" s="105"/>
      <c r="H15" s="30"/>
      <c r="I15" s="30"/>
      <c r="J15" s="205"/>
      <c r="K15" s="78"/>
      <c r="L15" t="s" s="74">
        <v>129</v>
      </c>
      <c r="M15" s="241"/>
      <c r="N15" s="234"/>
      <c r="O15" t="s" s="74">
        <v>130</v>
      </c>
      <c r="P15" s="241"/>
      <c r="Q15" s="88"/>
      <c r="R15" s="236"/>
      <c r="S15" s="65"/>
      <c r="T15" s="32"/>
      <c r="U15" s="32"/>
      <c r="V15" s="30"/>
      <c r="W15" s="30"/>
      <c r="X15" s="229"/>
      <c r="Y15" s="30"/>
      <c r="Z15" s="30"/>
      <c r="AA15" s="231"/>
      <c r="AB15" s="105"/>
      <c r="AC15" s="30"/>
      <c r="AD15" s="207"/>
      <c r="AE15" s="78"/>
      <c r="AF15" t="s" s="74">
        <v>129</v>
      </c>
      <c r="AG15" s="75"/>
      <c r="AH15" s="234"/>
      <c r="AI15" t="s" s="74">
        <v>131</v>
      </c>
      <c r="AJ15" s="241"/>
      <c r="AK15" s="79"/>
      <c r="AL15" s="208"/>
      <c r="AM15" s="32"/>
      <c r="AN15" s="32"/>
      <c r="AO15" s="32"/>
      <c r="AP15" s="30"/>
      <c r="AQ15" s="30"/>
      <c r="AR15" s="232"/>
      <c r="AS15" s="30"/>
      <c r="AT15" s="30"/>
      <c r="AU15" s="233"/>
      <c r="AV15" s="30"/>
      <c r="AW15" s="105"/>
      <c r="AX15" s="30"/>
      <c r="AY15" s="208"/>
      <c r="AZ15" s="35"/>
      <c r="BA15" s="250"/>
      <c r="BB15" s="81"/>
      <c r="BC15" s="37"/>
      <c r="BD15" s="250"/>
      <c r="BE15" s="250"/>
      <c r="BF15" s="42"/>
      <c r="BG15" s="32"/>
      <c r="BH15" s="32"/>
      <c r="BI15" s="32"/>
      <c r="BJ15" s="32"/>
      <c r="BK15" s="32"/>
      <c r="BL15" s="145"/>
    </row>
    <row r="16" ht="13.5" customHeight="1">
      <c r="A16" s="204"/>
      <c r="B16" t="s" s="95">
        <v>35</v>
      </c>
      <c r="C16" s="111"/>
      <c r="D16" s="96"/>
      <c r="E16" s="96">
        <f>E11+E14</f>
        <v>520000</v>
      </c>
      <c r="F16" s="225"/>
      <c r="G16" s="112"/>
      <c r="H16" s="112"/>
      <c r="I16" s="112"/>
      <c r="J16" s="205"/>
      <c r="K16" s="78"/>
      <c r="L16" t="s" s="82">
        <v>124</v>
      </c>
      <c r="M16" s="176">
        <f>(D10/H8)*365</f>
        <v>9.32481751824818</v>
      </c>
      <c r="N16" s="234"/>
      <c r="O16" t="s" s="82">
        <v>124</v>
      </c>
      <c r="P16" s="176">
        <f>(D10/H20)*365</f>
        <v>6.3875</v>
      </c>
      <c r="Q16" s="88"/>
      <c r="R16" s="236"/>
      <c r="S16" t="s" s="110">
        <v>35</v>
      </c>
      <c r="T16" s="111"/>
      <c r="U16" s="111"/>
      <c r="V16" s="96"/>
      <c r="W16" s="96">
        <f>W11+W14</f>
        <v>520000</v>
      </c>
      <c r="X16" s="229"/>
      <c r="Y16" s="30"/>
      <c r="Z16" s="96">
        <f>Z14+Z11</f>
        <v>720000</v>
      </c>
      <c r="AA16" s="231"/>
      <c r="AB16" s="112"/>
      <c r="AC16" s="112"/>
      <c r="AD16" s="207"/>
      <c r="AE16" s="78"/>
      <c r="AF16" t="s" s="82">
        <v>124</v>
      </c>
      <c r="AG16" s="176">
        <f>(V10/AC8)*365</f>
        <v>9.32481751824818</v>
      </c>
      <c r="AH16" s="234"/>
      <c r="AI16" t="s" s="82">
        <v>124</v>
      </c>
      <c r="AJ16" s="176">
        <f>(Y10/AC8)*365</f>
        <v>35.9671532846715</v>
      </c>
      <c r="AK16" s="79"/>
      <c r="AL16" s="208"/>
      <c r="AM16" t="s" s="95">
        <v>35</v>
      </c>
      <c r="AN16" s="111"/>
      <c r="AO16" s="111"/>
      <c r="AP16" s="96"/>
      <c r="AQ16" s="96">
        <f>AQ11+AQ14</f>
        <v>500000</v>
      </c>
      <c r="AR16" s="232"/>
      <c r="AS16" s="30"/>
      <c r="AT16" s="96">
        <f>AT14+AT11</f>
        <v>500000</v>
      </c>
      <c r="AU16" s="233"/>
      <c r="AV16" s="30"/>
      <c r="AW16" s="112"/>
      <c r="AX16" s="112"/>
      <c r="AY16" s="208"/>
      <c r="AZ16" s="35"/>
      <c r="BA16" s="115"/>
      <c r="BB16" s="116"/>
      <c r="BC16" s="37"/>
      <c r="BD16" s="115"/>
      <c r="BE16" s="116"/>
      <c r="BF16" s="42"/>
      <c r="BG16" s="32"/>
      <c r="BH16" s="32"/>
      <c r="BI16" s="32"/>
      <c r="BJ16" s="32"/>
      <c r="BK16" s="32"/>
      <c r="BL16" s="145"/>
    </row>
    <row r="17" ht="13.5" customHeight="1">
      <c r="A17" s="204"/>
      <c r="B17" s="32"/>
      <c r="C17" s="32"/>
      <c r="D17" s="30"/>
      <c r="E17" s="30"/>
      <c r="F17" s="225"/>
      <c r="G17" s="215"/>
      <c r="H17" s="215"/>
      <c r="I17" s="251"/>
      <c r="J17" s="205"/>
      <c r="K17" s="78"/>
      <c r="L17" t="s" s="87">
        <v>132</v>
      </c>
      <c r="M17" s="177">
        <f>(D9/H7)*365</f>
        <v>7.27091633466135</v>
      </c>
      <c r="N17" s="240"/>
      <c r="O17" t="s" s="87">
        <v>132</v>
      </c>
      <c r="P17" s="177">
        <f>(D9/H19)*365</f>
        <v>5.19351166761525</v>
      </c>
      <c r="Q17" s="88"/>
      <c r="R17" s="236"/>
      <c r="S17" s="65"/>
      <c r="T17" s="32"/>
      <c r="U17" s="32"/>
      <c r="V17" s="30"/>
      <c r="W17" s="30"/>
      <c r="X17" s="229"/>
      <c r="Y17" s="30"/>
      <c r="Z17" s="30"/>
      <c r="AA17" s="231"/>
      <c r="AB17" s="112"/>
      <c r="AC17" s="112"/>
      <c r="AD17" s="207"/>
      <c r="AE17" s="78"/>
      <c r="AF17" t="s" s="87">
        <v>132</v>
      </c>
      <c r="AG17" s="177">
        <f>(V9/AC7)*365</f>
        <v>7.27091633466135</v>
      </c>
      <c r="AH17" s="240"/>
      <c r="AI17" t="s" s="87">
        <v>132</v>
      </c>
      <c r="AJ17" s="177">
        <f>(Y9/AC7)*365</f>
        <v>7.27091633466135</v>
      </c>
      <c r="AK17" s="79"/>
      <c r="AL17" s="208"/>
      <c r="AM17" s="32"/>
      <c r="AN17" s="32"/>
      <c r="AO17" s="32"/>
      <c r="AP17" s="30"/>
      <c r="AQ17" s="30"/>
      <c r="AR17" s="232"/>
      <c r="AS17" s="30"/>
      <c r="AT17" s="30"/>
      <c r="AU17" s="233"/>
      <c r="AV17" s="67"/>
      <c r="AW17" s="215"/>
      <c r="AX17" s="251"/>
      <c r="AY17" s="208"/>
      <c r="AZ17" s="35"/>
      <c r="BA17" s="115"/>
      <c r="BB17" s="116"/>
      <c r="BC17" s="122"/>
      <c r="BD17" s="115"/>
      <c r="BE17" s="116"/>
      <c r="BF17" s="42"/>
      <c r="BG17" s="32"/>
      <c r="BH17" s="32"/>
      <c r="BI17" s="32"/>
      <c r="BJ17" s="32"/>
      <c r="BK17" s="32"/>
      <c r="BL17" s="145"/>
    </row>
    <row r="18" ht="13.5" customHeight="1">
      <c r="A18" s="204"/>
      <c r="B18" t="s" s="59">
        <v>36</v>
      </c>
      <c r="C18" s="32"/>
      <c r="D18" s="30"/>
      <c r="E18" s="30"/>
      <c r="F18" s="252"/>
      <c r="G18" t="s" s="217">
        <v>133</v>
      </c>
      <c r="H18" s="253"/>
      <c r="I18" t="s" s="254">
        <v>134</v>
      </c>
      <c r="J18" s="255"/>
      <c r="K18" s="78"/>
      <c r="L18" t="s" s="87">
        <v>135</v>
      </c>
      <c r="M18" s="177">
        <f>(D19/H8)*365</f>
        <v>17.9835766423358</v>
      </c>
      <c r="N18" s="240"/>
      <c r="O18" t="s" s="87">
        <v>135</v>
      </c>
      <c r="P18" s="177">
        <f>(D19/H20)*365</f>
        <v>12.31875</v>
      </c>
      <c r="Q18" s="79"/>
      <c r="R18" s="236"/>
      <c r="S18" t="s" s="55">
        <v>36</v>
      </c>
      <c r="T18" s="56"/>
      <c r="U18" s="32"/>
      <c r="V18" s="30"/>
      <c r="W18" s="30"/>
      <c r="X18" s="229"/>
      <c r="Y18" s="67"/>
      <c r="Z18" s="30"/>
      <c r="AA18" s="231"/>
      <c r="AB18" s="45"/>
      <c r="AC18" s="51"/>
      <c r="AD18" s="207"/>
      <c r="AE18" s="78"/>
      <c r="AF18" t="s" s="87">
        <v>135</v>
      </c>
      <c r="AG18" s="177">
        <f>(V19/AC8)*365</f>
        <v>17.9835766423358</v>
      </c>
      <c r="AH18" s="240"/>
      <c r="AI18" t="s" s="87">
        <v>135</v>
      </c>
      <c r="AJ18" s="177">
        <f>(Z20/AC8)*365</f>
        <v>35.9671532846715</v>
      </c>
      <c r="AK18" s="79"/>
      <c r="AL18" s="208"/>
      <c r="AM18" t="s" s="59">
        <v>36</v>
      </c>
      <c r="AN18" s="56"/>
      <c r="AO18" s="32"/>
      <c r="AP18" s="30"/>
      <c r="AQ18" s="30"/>
      <c r="AR18" s="232"/>
      <c r="AS18" s="67"/>
      <c r="AT18" s="30"/>
      <c r="AU18" s="256"/>
      <c r="AV18" t="s" s="217">
        <v>133</v>
      </c>
      <c r="AW18" s="253"/>
      <c r="AX18" t="s" s="254">
        <v>134</v>
      </c>
      <c r="AY18" s="257"/>
      <c r="AZ18" s="35"/>
      <c r="BA18" s="115"/>
      <c r="BB18" s="116"/>
      <c r="BC18" s="122"/>
      <c r="BD18" s="115"/>
      <c r="BE18" s="116"/>
      <c r="BF18" s="42"/>
      <c r="BG18" s="32"/>
      <c r="BH18" s="32"/>
      <c r="BI18" s="32"/>
      <c r="BJ18" s="32"/>
      <c r="BK18" s="32"/>
      <c r="BL18" s="145"/>
    </row>
    <row r="19" ht="13.5" customHeight="1">
      <c r="A19" s="204"/>
      <c r="B19" s="32"/>
      <c r="C19" t="s" s="57">
        <v>37</v>
      </c>
      <c r="D19" s="30">
        <v>135000</v>
      </c>
      <c r="E19" s="30"/>
      <c r="F19" s="225"/>
      <c r="G19" t="s" s="258">
        <v>18</v>
      </c>
      <c r="H19" s="259">
        <f>H7*1.4</f>
        <v>5271000</v>
      </c>
      <c r="I19" s="260">
        <f>(H19-H7)/H7</f>
        <v>0.4</v>
      </c>
      <c r="J19" s="255"/>
      <c r="K19" s="78"/>
      <c r="L19" t="s" s="87">
        <v>110</v>
      </c>
      <c r="M19" s="177">
        <f>M16+M17-M18</f>
        <v>-1.38784278942627</v>
      </c>
      <c r="N19" s="240"/>
      <c r="O19" t="s" s="87">
        <v>110</v>
      </c>
      <c r="P19" s="177">
        <f>P16+P17-P18</f>
        <v>-0.73773833238475</v>
      </c>
      <c r="Q19" s="88"/>
      <c r="R19" s="236"/>
      <c r="S19" s="65"/>
      <c r="T19" s="32"/>
      <c r="U19" t="s" s="57">
        <v>37</v>
      </c>
      <c r="V19" s="30">
        <v>135000</v>
      </c>
      <c r="W19" s="30"/>
      <c r="X19" s="237"/>
      <c r="Y19" s="238">
        <v>270000</v>
      </c>
      <c r="Z19" s="191"/>
      <c r="AA19" s="231"/>
      <c r="AB19" s="32"/>
      <c r="AC19" s="30"/>
      <c r="AD19" s="207"/>
      <c r="AE19" s="78"/>
      <c r="AF19" t="s" s="87">
        <v>110</v>
      </c>
      <c r="AG19" s="177">
        <f>AG16+AG17-AG18</f>
        <v>-1.38784278942627</v>
      </c>
      <c r="AH19" s="240"/>
      <c r="AI19" t="s" s="87">
        <v>110</v>
      </c>
      <c r="AJ19" s="177">
        <f>AJ16+AJ17-AJ18</f>
        <v>7.27091633466135</v>
      </c>
      <c r="AK19" s="79"/>
      <c r="AL19" s="208"/>
      <c r="AM19" s="32"/>
      <c r="AN19" s="32"/>
      <c r="AO19" t="s" s="57">
        <v>37</v>
      </c>
      <c r="AP19" s="30">
        <v>65000</v>
      </c>
      <c r="AQ19" s="30"/>
      <c r="AR19" s="242"/>
      <c r="AS19" s="238">
        <v>65000</v>
      </c>
      <c r="AT19" s="191"/>
      <c r="AU19" s="233"/>
      <c r="AV19" t="s" s="258">
        <v>18</v>
      </c>
      <c r="AW19" s="259">
        <f>AW7</f>
        <v>3765000</v>
      </c>
      <c r="AX19" s="260">
        <f>(AW19-AW7)/AW7</f>
        <v>0</v>
      </c>
      <c r="AY19" s="257"/>
      <c r="AZ19" s="35"/>
      <c r="BA19" s="115"/>
      <c r="BB19" s="116"/>
      <c r="BC19" s="122"/>
      <c r="BD19" s="115"/>
      <c r="BE19" s="116"/>
      <c r="BF19" s="42"/>
      <c r="BG19" s="32"/>
      <c r="BH19" s="32"/>
      <c r="BI19" s="32"/>
      <c r="BJ19" s="32"/>
      <c r="BK19" s="32"/>
      <c r="BL19" s="145"/>
    </row>
    <row r="20" ht="13.5" customHeight="1">
      <c r="A20" s="204"/>
      <c r="B20" t="s" s="57">
        <v>38</v>
      </c>
      <c r="C20" s="32"/>
      <c r="D20" s="30"/>
      <c r="E20" s="30">
        <f>D19</f>
        <v>135000</v>
      </c>
      <c r="F20" s="225"/>
      <c r="G20" t="s" s="194">
        <v>20</v>
      </c>
      <c r="H20" s="259">
        <v>4000000</v>
      </c>
      <c r="I20" s="260">
        <f>(H20-H8)/H8</f>
        <v>0.45985401459854</v>
      </c>
      <c r="J20" s="255"/>
      <c r="K20" s="78"/>
      <c r="L20" t="s" s="102">
        <v>111</v>
      </c>
      <c r="M20" s="103">
        <f>M19*(H8/365)</f>
        <v>-10418.3266932273</v>
      </c>
      <c r="N20" s="234"/>
      <c r="O20" t="s" s="102">
        <v>111</v>
      </c>
      <c r="P20" s="103">
        <f>P19*(H20/365)</f>
        <v>-8084.8036425726</v>
      </c>
      <c r="Q20" s="88"/>
      <c r="R20" s="236"/>
      <c r="S20" s="65"/>
      <c r="T20" t="s" s="57">
        <v>38</v>
      </c>
      <c r="U20" s="32"/>
      <c r="V20" s="30"/>
      <c r="W20" s="30">
        <f>V19</f>
        <v>135000</v>
      </c>
      <c r="X20" s="229"/>
      <c r="Y20" s="72"/>
      <c r="Z20" s="30">
        <f>Y19</f>
        <v>270000</v>
      </c>
      <c r="AA20" s="231"/>
      <c r="AB20" s="32"/>
      <c r="AC20" s="30"/>
      <c r="AD20" s="207"/>
      <c r="AE20" s="78"/>
      <c r="AF20" t="s" s="102">
        <v>111</v>
      </c>
      <c r="AG20" s="103">
        <f>AG19*(AC8/365)</f>
        <v>-10418.3266932273</v>
      </c>
      <c r="AH20" s="234"/>
      <c r="AI20" t="s" s="102">
        <v>111</v>
      </c>
      <c r="AJ20" s="103">
        <f>AJ19*(AC8/365)</f>
        <v>54581.6733067729</v>
      </c>
      <c r="AK20" s="79"/>
      <c r="AL20" s="208"/>
      <c r="AM20" s="32"/>
      <c r="AN20" t="s" s="57">
        <v>38</v>
      </c>
      <c r="AO20" s="32"/>
      <c r="AP20" s="30"/>
      <c r="AQ20" s="30">
        <f>AP19</f>
        <v>65000</v>
      </c>
      <c r="AR20" s="232"/>
      <c r="AS20" s="72"/>
      <c r="AT20" s="30">
        <f>AS19</f>
        <v>65000</v>
      </c>
      <c r="AU20" s="233"/>
      <c r="AV20" t="s" s="194">
        <v>20</v>
      </c>
      <c r="AW20" s="259">
        <f>AW8</f>
        <v>2740000</v>
      </c>
      <c r="AX20" s="260">
        <f>(AW20-AW8)/AW8</f>
        <v>0</v>
      </c>
      <c r="AY20" s="257"/>
      <c r="AZ20" s="35"/>
      <c r="BA20" s="115"/>
      <c r="BB20" s="122"/>
      <c r="BC20" s="37"/>
      <c r="BD20" s="115"/>
      <c r="BE20" s="122"/>
      <c r="BF20" s="42"/>
      <c r="BG20" s="32"/>
      <c r="BH20" s="32"/>
      <c r="BI20" s="32"/>
      <c r="BJ20" s="32"/>
      <c r="BK20" s="32"/>
      <c r="BL20" s="145"/>
    </row>
    <row r="21" ht="13.5" customHeight="1">
      <c r="A21" s="204"/>
      <c r="B21" s="32"/>
      <c r="C21" s="32"/>
      <c r="D21" s="30"/>
      <c r="E21" s="30"/>
      <c r="F21" s="225"/>
      <c r="G21" t="s" s="71">
        <v>22</v>
      </c>
      <c r="H21" s="261">
        <f>H19-H20</f>
        <v>1271000</v>
      </c>
      <c r="I21" s="260">
        <f>(H21-H9)/H9</f>
        <v>0.24</v>
      </c>
      <c r="J21" s="255"/>
      <c r="K21" s="32"/>
      <c r="L21" s="248"/>
      <c r="M21" s="262"/>
      <c r="N21" s="30"/>
      <c r="O21" s="248"/>
      <c r="P21" s="262"/>
      <c r="Q21" s="32"/>
      <c r="R21" s="236"/>
      <c r="S21" s="65"/>
      <c r="T21" s="32"/>
      <c r="U21" s="32"/>
      <c r="V21" s="30"/>
      <c r="W21" s="30"/>
      <c r="X21" s="229"/>
      <c r="Y21" s="30"/>
      <c r="Z21" s="30"/>
      <c r="AA21" s="231"/>
      <c r="AB21" s="32"/>
      <c r="AC21" s="30"/>
      <c r="AD21" s="207"/>
      <c r="AE21" s="32"/>
      <c r="AF21" s="248"/>
      <c r="AG21" s="262"/>
      <c r="AH21" s="30"/>
      <c r="AI21" s="248"/>
      <c r="AJ21" s="262"/>
      <c r="AK21" s="32"/>
      <c r="AL21" s="208"/>
      <c r="AM21" s="32"/>
      <c r="AN21" s="32"/>
      <c r="AO21" s="32"/>
      <c r="AP21" s="30"/>
      <c r="AQ21" s="30"/>
      <c r="AR21" s="232"/>
      <c r="AS21" s="30"/>
      <c r="AT21" s="30"/>
      <c r="AU21" s="233"/>
      <c r="AV21" t="s" s="71">
        <v>22</v>
      </c>
      <c r="AW21" s="261">
        <f>AW19-AW20</f>
        <v>1025000</v>
      </c>
      <c r="AX21" s="260">
        <f>(AW21-AW9)/AW9</f>
        <v>0</v>
      </c>
      <c r="AY21" s="257"/>
      <c r="AZ21" s="35"/>
      <c r="BA21" s="37"/>
      <c r="BB21" s="122"/>
      <c r="BC21" s="122"/>
      <c r="BD21" s="37"/>
      <c r="BE21" s="122"/>
      <c r="BF21" s="42"/>
      <c r="BG21" s="32"/>
      <c r="BH21" s="32"/>
      <c r="BI21" s="32"/>
      <c r="BJ21" s="32"/>
      <c r="BK21" s="32"/>
      <c r="BL21" s="145"/>
    </row>
    <row r="22" ht="13.5" customHeight="1">
      <c r="A22" s="204"/>
      <c r="B22" s="32"/>
      <c r="C22" t="s" s="57">
        <v>39</v>
      </c>
      <c r="D22" s="30">
        <v>0</v>
      </c>
      <c r="E22" s="30"/>
      <c r="F22" s="225"/>
      <c r="G22" s="30"/>
      <c r="H22" s="67"/>
      <c r="I22" s="263"/>
      <c r="J22" s="205"/>
      <c r="K22" s="78"/>
      <c r="L22" t="s" s="74">
        <v>122</v>
      </c>
      <c r="M22" s="241"/>
      <c r="N22" s="240"/>
      <c r="O22" t="s" s="74">
        <v>136</v>
      </c>
      <c r="P22" s="241"/>
      <c r="Q22" s="88"/>
      <c r="R22" s="236"/>
      <c r="S22" s="65"/>
      <c r="T22" s="32"/>
      <c r="U22" t="s" s="57">
        <v>39</v>
      </c>
      <c r="V22" s="30">
        <v>0</v>
      </c>
      <c r="W22" s="30"/>
      <c r="X22" s="229"/>
      <c r="Y22" s="30">
        <v>0</v>
      </c>
      <c r="Z22" s="30"/>
      <c r="AA22" s="231"/>
      <c r="AB22" s="30"/>
      <c r="AC22" s="30"/>
      <c r="AD22" s="207"/>
      <c r="AE22" s="78"/>
      <c r="AF22" t="s" s="74">
        <v>122</v>
      </c>
      <c r="AG22" s="75"/>
      <c r="AH22" s="240"/>
      <c r="AI22" t="s" s="74">
        <v>137</v>
      </c>
      <c r="AJ22" s="241"/>
      <c r="AK22" s="79"/>
      <c r="AL22" s="208"/>
      <c r="AM22" s="32"/>
      <c r="AN22" s="32"/>
      <c r="AO22" t="s" s="57">
        <v>39</v>
      </c>
      <c r="AP22" s="30">
        <v>0</v>
      </c>
      <c r="AQ22" s="30"/>
      <c r="AR22" s="232"/>
      <c r="AS22" s="30">
        <v>0</v>
      </c>
      <c r="AT22" s="30"/>
      <c r="AU22" s="233"/>
      <c r="AV22" s="30"/>
      <c r="AW22" s="67"/>
      <c r="AX22" s="263"/>
      <c r="AY22" s="208"/>
      <c r="AZ22" s="35"/>
      <c r="BA22" s="37"/>
      <c r="BB22" s="37"/>
      <c r="BC22" s="37"/>
      <c r="BD22" s="37"/>
      <c r="BE22" s="37"/>
      <c r="BF22" s="42"/>
      <c r="BG22" s="32"/>
      <c r="BH22" s="32"/>
      <c r="BI22" s="32"/>
      <c r="BJ22" s="32"/>
      <c r="BK22" s="32"/>
      <c r="BL22" s="145"/>
    </row>
    <row r="23" ht="13.5" customHeight="1">
      <c r="A23" s="204"/>
      <c r="B23" t="s" s="57">
        <v>40</v>
      </c>
      <c r="C23" s="32"/>
      <c r="D23" s="30"/>
      <c r="E23" s="30">
        <f>D22</f>
        <v>0</v>
      </c>
      <c r="F23" s="225"/>
      <c r="G23" t="s" s="138">
        <v>27</v>
      </c>
      <c r="H23" s="259">
        <v>1100000</v>
      </c>
      <c r="I23" s="260">
        <f>(H23-H11)/H11</f>
        <v>0.502732240437158</v>
      </c>
      <c r="J23" s="255"/>
      <c r="K23" s="78"/>
      <c r="L23" t="s" s="82">
        <v>124</v>
      </c>
      <c r="M23" s="176">
        <f>(D10/(H8+H11)*365)</f>
        <v>7.35887096774194</v>
      </c>
      <c r="N23" s="234"/>
      <c r="O23" t="s" s="82">
        <v>124</v>
      </c>
      <c r="P23" s="176">
        <f>(D10/(H20+H23)*365)</f>
        <v>5.00980392156863</v>
      </c>
      <c r="Q23" s="88"/>
      <c r="R23" s="236"/>
      <c r="S23" s="65"/>
      <c r="T23" t="s" s="57">
        <v>40</v>
      </c>
      <c r="U23" s="32"/>
      <c r="V23" s="30"/>
      <c r="W23" s="30">
        <f>V22</f>
        <v>0</v>
      </c>
      <c r="X23" s="229"/>
      <c r="Y23" s="30"/>
      <c r="Z23" s="30">
        <f>Y22</f>
        <v>0</v>
      </c>
      <c r="AA23" s="231"/>
      <c r="AB23" s="32"/>
      <c r="AC23" s="30"/>
      <c r="AD23" s="207"/>
      <c r="AE23" s="78"/>
      <c r="AF23" t="s" s="82">
        <v>124</v>
      </c>
      <c r="AG23" s="176">
        <f>(V10/(AC8+AC11)*365)</f>
        <v>7.35887096774194</v>
      </c>
      <c r="AH23" s="234"/>
      <c r="AI23" t="s" s="82">
        <v>124</v>
      </c>
      <c r="AJ23" s="176">
        <f>(Y10/(AC8+AC11)*365)</f>
        <v>28.3842165898618</v>
      </c>
      <c r="AK23" s="79"/>
      <c r="AL23" s="208"/>
      <c r="AM23" s="32"/>
      <c r="AN23" t="s" s="57">
        <v>40</v>
      </c>
      <c r="AO23" s="32"/>
      <c r="AP23" s="30"/>
      <c r="AQ23" s="30">
        <f>AP22</f>
        <v>0</v>
      </c>
      <c r="AR23" s="232"/>
      <c r="AS23" s="30"/>
      <c r="AT23" s="30">
        <f>AS22</f>
        <v>0</v>
      </c>
      <c r="AU23" s="233"/>
      <c r="AV23" t="s" s="138">
        <v>27</v>
      </c>
      <c r="AW23" s="259">
        <f>AW11</f>
        <v>732000</v>
      </c>
      <c r="AX23" s="260">
        <f>(AW23-AW11)/AW11</f>
        <v>0</v>
      </c>
      <c r="AY23" s="257"/>
      <c r="AZ23" s="35"/>
      <c r="BA23" s="37"/>
      <c r="BB23" s="37"/>
      <c r="BC23" s="37"/>
      <c r="BD23" s="37"/>
      <c r="BE23" s="37"/>
      <c r="BF23" s="42"/>
      <c r="BG23" s="32"/>
      <c r="BH23" s="32"/>
      <c r="BI23" s="32"/>
      <c r="BJ23" s="32"/>
      <c r="BK23" s="32"/>
      <c r="BL23" s="145"/>
    </row>
    <row r="24" ht="13.5" customHeight="1">
      <c r="A24" s="204"/>
      <c r="B24" s="32"/>
      <c r="C24" s="32"/>
      <c r="D24" s="30"/>
      <c r="E24" s="30"/>
      <c r="F24" s="225"/>
      <c r="G24" s="30"/>
      <c r="H24" s="72"/>
      <c r="I24" s="263"/>
      <c r="J24" s="205"/>
      <c r="K24" s="78"/>
      <c r="L24" t="s" s="87">
        <v>132</v>
      </c>
      <c r="M24" s="177">
        <f>(D9/H7)*365</f>
        <v>7.27091633466135</v>
      </c>
      <c r="N24" s="240"/>
      <c r="O24" t="s" s="87">
        <v>132</v>
      </c>
      <c r="P24" s="177">
        <f>(D9/H19)*365</f>
        <v>5.19351166761525</v>
      </c>
      <c r="Q24" s="88"/>
      <c r="R24" s="236"/>
      <c r="S24" s="65"/>
      <c r="T24" s="32"/>
      <c r="U24" s="32"/>
      <c r="V24" s="30"/>
      <c r="W24" s="30"/>
      <c r="X24" s="229"/>
      <c r="Y24" s="30"/>
      <c r="Z24" s="30"/>
      <c r="AA24" s="231"/>
      <c r="AB24" s="30"/>
      <c r="AC24" s="30"/>
      <c r="AD24" s="207"/>
      <c r="AE24" s="78"/>
      <c r="AF24" t="s" s="87">
        <v>132</v>
      </c>
      <c r="AG24" s="177">
        <f>(V9/AC7)*365</f>
        <v>7.27091633466135</v>
      </c>
      <c r="AH24" s="240"/>
      <c r="AI24" t="s" s="87">
        <v>132</v>
      </c>
      <c r="AJ24" s="177">
        <f>(Y9/AC7)*365</f>
        <v>7.27091633466135</v>
      </c>
      <c r="AK24" s="79"/>
      <c r="AL24" s="208"/>
      <c r="AM24" s="32"/>
      <c r="AN24" s="32"/>
      <c r="AO24" s="32"/>
      <c r="AP24" s="30"/>
      <c r="AQ24" s="30"/>
      <c r="AR24" s="232"/>
      <c r="AS24" s="30"/>
      <c r="AT24" s="30"/>
      <c r="AU24" s="233"/>
      <c r="AV24" s="30"/>
      <c r="AW24" s="72"/>
      <c r="AX24" s="263"/>
      <c r="AY24" s="208"/>
      <c r="AZ24" s="35"/>
      <c r="BA24" s="37"/>
      <c r="BB24" s="37"/>
      <c r="BC24" s="37"/>
      <c r="BD24" s="37"/>
      <c r="BE24" s="37"/>
      <c r="BF24" s="42"/>
      <c r="BG24" s="32"/>
      <c r="BH24" s="32"/>
      <c r="BI24" s="32"/>
      <c r="BJ24" s="32"/>
      <c r="BK24" s="32"/>
      <c r="BL24" s="145"/>
    </row>
    <row r="25" ht="13.5" customHeight="1">
      <c r="A25" s="204"/>
      <c r="B25" t="s" s="95">
        <v>41</v>
      </c>
      <c r="C25" s="111"/>
      <c r="D25" s="96"/>
      <c r="E25" s="96">
        <f>SUM(E20:E24)</f>
        <v>135000</v>
      </c>
      <c r="F25" s="225"/>
      <c r="G25" t="s" s="95">
        <v>31</v>
      </c>
      <c r="H25" s="264">
        <f>H21-H23</f>
        <v>171000</v>
      </c>
      <c r="I25" s="260">
        <f>(H25-H13)/H13</f>
        <v>-0.416382252559727</v>
      </c>
      <c r="J25" s="255"/>
      <c r="K25" s="78"/>
      <c r="L25" t="s" s="87">
        <v>135</v>
      </c>
      <c r="M25" s="177">
        <f>(D19/(H8+H11)*365)</f>
        <v>14.1921082949309</v>
      </c>
      <c r="N25" s="240"/>
      <c r="O25" t="s" s="87">
        <v>135</v>
      </c>
      <c r="P25" s="177">
        <f>(D19/(H20+H23)*365)</f>
        <v>9.66176470588235</v>
      </c>
      <c r="Q25" s="79"/>
      <c r="R25" s="236"/>
      <c r="S25" t="s" s="110">
        <v>41</v>
      </c>
      <c r="T25" s="111"/>
      <c r="U25" s="111"/>
      <c r="V25" s="96"/>
      <c r="W25" s="96">
        <f>SUM(W20:W24)</f>
        <v>135000</v>
      </c>
      <c r="X25" s="229"/>
      <c r="Y25" s="30"/>
      <c r="Z25" s="96">
        <f>SUM(Z20:Z24)</f>
        <v>270000</v>
      </c>
      <c r="AA25" s="231"/>
      <c r="AB25" s="111"/>
      <c r="AC25" s="96"/>
      <c r="AD25" s="207"/>
      <c r="AE25" s="78"/>
      <c r="AF25" t="s" s="87">
        <v>135</v>
      </c>
      <c r="AG25" s="177">
        <f>(V19/(AC8+AC11)*365)</f>
        <v>14.1921082949309</v>
      </c>
      <c r="AH25" s="240"/>
      <c r="AI25" t="s" s="87">
        <v>135</v>
      </c>
      <c r="AJ25" s="177">
        <f>(Y19/(AC8+AC11)*365)</f>
        <v>28.3842165898618</v>
      </c>
      <c r="AK25" s="79"/>
      <c r="AL25" s="208"/>
      <c r="AM25" t="s" s="95">
        <v>41</v>
      </c>
      <c r="AN25" s="111"/>
      <c r="AO25" s="111"/>
      <c r="AP25" s="96"/>
      <c r="AQ25" s="96">
        <f>SUM(AQ20:AQ24)</f>
        <v>65000</v>
      </c>
      <c r="AR25" s="232"/>
      <c r="AS25" s="30"/>
      <c r="AT25" s="96">
        <f>SUM(AT20:AT24)</f>
        <v>65000</v>
      </c>
      <c r="AU25" s="233"/>
      <c r="AV25" t="s" s="95">
        <v>31</v>
      </c>
      <c r="AW25" s="264">
        <f>AW21-AW23</f>
        <v>293000</v>
      </c>
      <c r="AX25" s="260">
        <f>(AW25-AW13)/AW13</f>
        <v>0</v>
      </c>
      <c r="AY25" s="257"/>
      <c r="AZ25" s="32"/>
      <c r="BA25" s="141"/>
      <c r="BB25" s="141"/>
      <c r="BC25" s="141"/>
      <c r="BD25" s="141"/>
      <c r="BE25" s="141"/>
      <c r="BF25" s="32"/>
      <c r="BG25" s="32"/>
      <c r="BH25" s="32"/>
      <c r="BI25" s="32"/>
      <c r="BJ25" s="32"/>
      <c r="BK25" s="32"/>
      <c r="BL25" s="145"/>
    </row>
    <row r="26" ht="13.5" customHeight="1">
      <c r="A26" s="204"/>
      <c r="B26" s="32"/>
      <c r="C26" s="32"/>
      <c r="D26" s="30"/>
      <c r="E26" s="30"/>
      <c r="F26" s="225"/>
      <c r="G26" s="111"/>
      <c r="H26" s="96"/>
      <c r="I26" s="265"/>
      <c r="J26" s="205"/>
      <c r="K26" s="78"/>
      <c r="L26" t="s" s="87">
        <v>110</v>
      </c>
      <c r="M26" s="177">
        <f>M23+M24-M25</f>
        <v>0.43767900747239</v>
      </c>
      <c r="N26" s="240"/>
      <c r="O26" t="s" s="87">
        <v>110</v>
      </c>
      <c r="P26" s="177">
        <f>P23+P24-P25</f>
        <v>0.54155088330153</v>
      </c>
      <c r="Q26" s="88"/>
      <c r="R26" s="236"/>
      <c r="S26" s="65"/>
      <c r="T26" s="32"/>
      <c r="U26" s="32"/>
      <c r="V26" s="30"/>
      <c r="W26" s="30"/>
      <c r="X26" s="229"/>
      <c r="Y26" s="30"/>
      <c r="Z26" s="30"/>
      <c r="AA26" s="231"/>
      <c r="AB26" s="111"/>
      <c r="AC26" s="96"/>
      <c r="AD26" s="207"/>
      <c r="AE26" s="78"/>
      <c r="AF26" t="s" s="87">
        <v>110</v>
      </c>
      <c r="AG26" s="177">
        <f>AG23+AG24-AG25</f>
        <v>0.43767900747239</v>
      </c>
      <c r="AH26" s="240"/>
      <c r="AI26" t="s" s="87">
        <v>110</v>
      </c>
      <c r="AJ26" s="177">
        <f>AJ23+AJ24-AJ25</f>
        <v>7.27091633466135</v>
      </c>
      <c r="AK26" s="79"/>
      <c r="AL26" s="208"/>
      <c r="AM26" s="32"/>
      <c r="AN26" s="32"/>
      <c r="AO26" s="32"/>
      <c r="AP26" s="30"/>
      <c r="AQ26" s="30"/>
      <c r="AR26" s="232"/>
      <c r="AS26" s="30"/>
      <c r="AT26" s="30"/>
      <c r="AU26" s="233"/>
      <c r="AV26" s="30"/>
      <c r="AW26" s="111"/>
      <c r="AX26" s="265"/>
      <c r="AY26" s="208"/>
      <c r="AZ26" s="32"/>
      <c r="BA26" s="32"/>
      <c r="BB26" s="32"/>
      <c r="BC26" s="32"/>
      <c r="BD26" s="32"/>
      <c r="BE26" s="32"/>
      <c r="BF26" s="32"/>
      <c r="BG26" s="32"/>
      <c r="BH26" s="32"/>
      <c r="BI26" s="32"/>
      <c r="BJ26" s="32"/>
      <c r="BK26" s="32"/>
      <c r="BL26" s="145"/>
    </row>
    <row r="27" ht="13.5" customHeight="1">
      <c r="A27" s="204"/>
      <c r="B27" t="s" s="95">
        <v>42</v>
      </c>
      <c r="C27" s="111"/>
      <c r="D27" s="96"/>
      <c r="E27" s="96">
        <f>E16-E20</f>
        <v>385000</v>
      </c>
      <c r="F27" s="225"/>
      <c r="G27" s="112"/>
      <c r="H27" s="112"/>
      <c r="I27" s="112"/>
      <c r="J27" s="205"/>
      <c r="K27" s="78"/>
      <c r="L27" t="s" s="102">
        <v>113</v>
      </c>
      <c r="M27" s="103">
        <f>M26*((H8+H11)/365)</f>
        <v>4163.346613545580</v>
      </c>
      <c r="N27" s="234"/>
      <c r="O27" t="s" s="102">
        <v>113</v>
      </c>
      <c r="P27" s="103">
        <f>P26*((H20+H23)/365)</f>
        <v>7566.875355720010</v>
      </c>
      <c r="Q27" s="79"/>
      <c r="R27" s="236"/>
      <c r="S27" t="s" s="110">
        <v>42</v>
      </c>
      <c r="T27" s="111"/>
      <c r="U27" s="111"/>
      <c r="V27" s="96"/>
      <c r="W27" s="96">
        <f>W16-W20</f>
        <v>385000</v>
      </c>
      <c r="X27" s="229"/>
      <c r="Y27" s="30"/>
      <c r="Z27" s="96">
        <f>Z16-Z20</f>
        <v>450000</v>
      </c>
      <c r="AA27" s="231"/>
      <c r="AB27" s="112"/>
      <c r="AC27" s="112"/>
      <c r="AD27" s="207"/>
      <c r="AE27" s="78"/>
      <c r="AF27" t="s" s="102">
        <v>113</v>
      </c>
      <c r="AG27" s="103">
        <f>AG26*((AC8+AC11)/365)</f>
        <v>4163.346613545580</v>
      </c>
      <c r="AH27" s="234"/>
      <c r="AI27" t="s" s="102">
        <v>113</v>
      </c>
      <c r="AJ27" s="103">
        <f>AJ26*((AC8+AC11)/365)</f>
        <v>69163.3466135458</v>
      </c>
      <c r="AK27" s="79"/>
      <c r="AL27" s="208"/>
      <c r="AM27" t="s" s="95">
        <v>42</v>
      </c>
      <c r="AN27" s="111"/>
      <c r="AO27" s="111"/>
      <c r="AP27" s="96"/>
      <c r="AQ27" s="96">
        <f>AQ16-AQ20</f>
        <v>435000</v>
      </c>
      <c r="AR27" s="232"/>
      <c r="AS27" s="30"/>
      <c r="AT27" s="96">
        <f>AT16-AT20</f>
        <v>435000</v>
      </c>
      <c r="AU27" s="233"/>
      <c r="AV27" s="30"/>
      <c r="AW27" s="112"/>
      <c r="AX27" s="112"/>
      <c r="AY27" s="208"/>
      <c r="AZ27" s="32"/>
      <c r="BA27" s="32"/>
      <c r="BB27" s="32"/>
      <c r="BC27" s="32"/>
      <c r="BD27" s="32"/>
      <c r="BE27" s="32"/>
      <c r="BF27" s="32"/>
      <c r="BG27" s="32"/>
      <c r="BH27" s="32"/>
      <c r="BI27" s="32"/>
      <c r="BJ27" s="32"/>
      <c r="BK27" s="32"/>
      <c r="BL27" s="145"/>
    </row>
    <row r="28" ht="13.5" customHeight="1">
      <c r="A28" s="204"/>
      <c r="B28" s="32"/>
      <c r="C28" s="32"/>
      <c r="D28" s="30"/>
      <c r="E28" s="30"/>
      <c r="F28" s="225"/>
      <c r="G28" s="30"/>
      <c r="H28" s="30"/>
      <c r="I28" s="30"/>
      <c r="J28" s="205"/>
      <c r="K28" s="32"/>
      <c r="L28" s="185"/>
      <c r="M28" s="185"/>
      <c r="N28" s="30"/>
      <c r="O28" s="185"/>
      <c r="P28" s="185"/>
      <c r="Q28" s="32"/>
      <c r="R28" s="236"/>
      <c r="S28" s="65"/>
      <c r="T28" s="32"/>
      <c r="U28" s="32"/>
      <c r="V28" s="30"/>
      <c r="W28" s="30"/>
      <c r="X28" s="229"/>
      <c r="Y28" s="30"/>
      <c r="Z28" s="30"/>
      <c r="AA28" s="231"/>
      <c r="AB28" s="30"/>
      <c r="AC28" s="30"/>
      <c r="AD28" s="207"/>
      <c r="AE28" s="32"/>
      <c r="AF28" s="185"/>
      <c r="AG28" s="185"/>
      <c r="AH28" s="32"/>
      <c r="AI28" s="185"/>
      <c r="AJ28" s="185"/>
      <c r="AK28" s="32"/>
      <c r="AL28" s="208"/>
      <c r="AM28" s="32"/>
      <c r="AN28" s="32"/>
      <c r="AO28" s="32"/>
      <c r="AP28" s="30"/>
      <c r="AQ28" s="30"/>
      <c r="AR28" s="232"/>
      <c r="AS28" s="30"/>
      <c r="AT28" s="30"/>
      <c r="AU28" s="233"/>
      <c r="AV28" s="30"/>
      <c r="AW28" s="30"/>
      <c r="AX28" s="30"/>
      <c r="AY28" s="208"/>
      <c r="AZ28" s="32"/>
      <c r="BA28" s="32"/>
      <c r="BB28" s="32"/>
      <c r="BC28" s="32"/>
      <c r="BD28" s="32"/>
      <c r="BE28" s="32"/>
      <c r="BF28" s="32"/>
      <c r="BG28" s="32"/>
      <c r="BH28" s="32"/>
      <c r="BI28" s="32"/>
      <c r="BJ28" s="32"/>
      <c r="BK28" s="32"/>
      <c r="BL28" s="145"/>
    </row>
    <row r="29" ht="13.5" customHeight="1">
      <c r="A29" s="204"/>
      <c r="B29" t="s" s="95">
        <v>43</v>
      </c>
      <c r="C29" s="111"/>
      <c r="D29" s="96"/>
      <c r="E29" s="96">
        <f>SUM(E25:E27)</f>
        <v>520000</v>
      </c>
      <c r="F29" s="225"/>
      <c r="G29" s="30"/>
      <c r="H29" s="30"/>
      <c r="I29" s="30"/>
      <c r="J29" s="205"/>
      <c r="K29" s="32"/>
      <c r="L29" s="32"/>
      <c r="M29" s="32"/>
      <c r="N29" s="32"/>
      <c r="O29" s="32"/>
      <c r="P29" s="32"/>
      <c r="Q29" s="32"/>
      <c r="R29" s="236"/>
      <c r="S29" t="s" s="110">
        <v>43</v>
      </c>
      <c r="T29" s="111"/>
      <c r="U29" s="111"/>
      <c r="V29" s="96"/>
      <c r="W29" s="96">
        <f>SUM(W25:W27)</f>
        <v>520000</v>
      </c>
      <c r="X29" s="229"/>
      <c r="Y29" s="30"/>
      <c r="Z29" s="96">
        <f>SUM(Z25:Z27)</f>
        <v>720000</v>
      </c>
      <c r="AA29" s="231"/>
      <c r="AB29" s="30"/>
      <c r="AC29" s="30"/>
      <c r="AD29" s="207"/>
      <c r="AE29" s="32"/>
      <c r="AF29" s="32"/>
      <c r="AG29" s="32"/>
      <c r="AH29" s="32"/>
      <c r="AI29" s="32"/>
      <c r="AJ29" s="32"/>
      <c r="AK29" s="32"/>
      <c r="AL29" s="208"/>
      <c r="AM29" t="s" s="95">
        <v>43</v>
      </c>
      <c r="AN29" s="111"/>
      <c r="AO29" s="111"/>
      <c r="AP29" s="96"/>
      <c r="AQ29" s="96">
        <f>SUM(AQ25:AQ27)</f>
        <v>500000</v>
      </c>
      <c r="AR29" s="232"/>
      <c r="AS29" s="30"/>
      <c r="AT29" s="96">
        <f>SUM(AT25:AT27)</f>
        <v>500000</v>
      </c>
      <c r="AU29" s="233"/>
      <c r="AV29" s="30"/>
      <c r="AW29" s="30"/>
      <c r="AX29" s="30"/>
      <c r="AY29" s="208"/>
      <c r="AZ29" s="32"/>
      <c r="BA29" s="32"/>
      <c r="BB29" s="32"/>
      <c r="BC29" s="32"/>
      <c r="BD29" s="32"/>
      <c r="BE29" s="32"/>
      <c r="BF29" s="32"/>
      <c r="BG29" s="32"/>
      <c r="BH29" s="32"/>
      <c r="BI29" s="32"/>
      <c r="BJ29" s="32"/>
      <c r="BK29" s="32"/>
      <c r="BL29" s="145"/>
    </row>
    <row r="30" ht="13.5" customHeight="1">
      <c r="A30" s="204"/>
      <c r="B30" s="205"/>
      <c r="C30" s="205"/>
      <c r="D30" s="205"/>
      <c r="E30" s="205"/>
      <c r="F30" s="205"/>
      <c r="G30" s="205"/>
      <c r="H30" s="205"/>
      <c r="I30" s="205"/>
      <c r="J30" s="205"/>
      <c r="K30" s="32"/>
      <c r="L30" s="32"/>
      <c r="M30" s="32"/>
      <c r="N30" s="32"/>
      <c r="O30" s="32"/>
      <c r="P30" s="32"/>
      <c r="Q30" s="32"/>
      <c r="R30" s="206"/>
      <c r="S30" s="206"/>
      <c r="T30" s="206"/>
      <c r="U30" s="206"/>
      <c r="V30" s="206"/>
      <c r="W30" s="206"/>
      <c r="X30" s="206"/>
      <c r="Y30" s="206"/>
      <c r="Z30" s="206"/>
      <c r="AA30" s="206"/>
      <c r="AB30" s="206"/>
      <c r="AC30" s="206"/>
      <c r="AD30" s="207"/>
      <c r="AE30" s="32"/>
      <c r="AF30" s="32"/>
      <c r="AG30" s="32"/>
      <c r="AH30" s="32"/>
      <c r="AI30" s="32"/>
      <c r="AJ30" s="32"/>
      <c r="AK30" s="32"/>
      <c r="AL30" s="208"/>
      <c r="AM30" s="208"/>
      <c r="AN30" s="208"/>
      <c r="AO30" s="208"/>
      <c r="AP30" s="208"/>
      <c r="AQ30" s="208"/>
      <c r="AR30" s="208"/>
      <c r="AS30" s="208"/>
      <c r="AT30" s="208"/>
      <c r="AU30" s="208"/>
      <c r="AV30" s="208"/>
      <c r="AW30" s="208"/>
      <c r="AX30" s="208"/>
      <c r="AY30" s="208"/>
      <c r="AZ30" s="32"/>
      <c r="BA30" s="32"/>
      <c r="BB30" s="32"/>
      <c r="BC30" s="32"/>
      <c r="BD30" s="32"/>
      <c r="BE30" s="32"/>
      <c r="BF30" s="32"/>
      <c r="BG30" s="32"/>
      <c r="BH30" s="32"/>
      <c r="BI30" s="32"/>
      <c r="BJ30" s="32"/>
      <c r="BK30" s="32"/>
      <c r="BL30" s="145"/>
    </row>
    <row r="31" ht="13.5" customHeight="1">
      <c r="A31" s="65"/>
      <c r="B31" s="32"/>
      <c r="C31" s="32"/>
      <c r="D31" s="32"/>
      <c r="E31" s="32"/>
      <c r="F31" s="30"/>
      <c r="G31" s="32"/>
      <c r="H31" s="112"/>
      <c r="I31" s="112"/>
      <c r="J31" s="32"/>
      <c r="K31" s="32"/>
      <c r="L31" s="32"/>
      <c r="M31" s="32"/>
      <c r="N31" s="32"/>
      <c r="O31" s="32"/>
      <c r="P31" s="32"/>
      <c r="Q31" s="32"/>
      <c r="R31" s="32"/>
      <c r="S31" s="32"/>
      <c r="T31" s="32"/>
      <c r="U31" s="32"/>
      <c r="V31" s="32"/>
      <c r="W31" s="32"/>
      <c r="X31" s="30"/>
      <c r="Y31" s="32"/>
      <c r="Z31" s="32"/>
      <c r="AA31" s="32"/>
      <c r="AB31" s="32"/>
      <c r="AC31" s="112"/>
      <c r="AD31" s="32"/>
      <c r="AE31" s="32"/>
      <c r="AF31" s="32"/>
      <c r="AG31" s="32"/>
      <c r="AH31" s="32"/>
      <c r="AI31" s="32"/>
      <c r="AJ31" s="32"/>
      <c r="AK31" s="32"/>
      <c r="AL31" s="32"/>
      <c r="AM31" s="32"/>
      <c r="AN31" s="32"/>
      <c r="AO31" s="32"/>
      <c r="AP31" s="32"/>
      <c r="AQ31" s="32"/>
      <c r="AR31" s="30"/>
      <c r="AS31" s="32"/>
      <c r="AT31" s="32"/>
      <c r="AU31" s="32"/>
      <c r="AV31" s="32"/>
      <c r="AW31" s="32"/>
      <c r="AX31" s="112"/>
      <c r="AY31" s="32"/>
      <c r="AZ31" s="32"/>
      <c r="BA31" s="32"/>
      <c r="BB31" s="32"/>
      <c r="BC31" s="32"/>
      <c r="BD31" s="32"/>
      <c r="BE31" s="32"/>
      <c r="BF31" s="32"/>
      <c r="BG31" s="32"/>
      <c r="BH31" s="32"/>
      <c r="BI31" s="32"/>
      <c r="BJ31" s="32"/>
      <c r="BK31" s="32"/>
      <c r="BL31" s="145"/>
    </row>
    <row r="32" ht="13.5" customHeight="1">
      <c r="A32" s="65"/>
      <c r="B32" s="32"/>
      <c r="C32" s="32"/>
      <c r="D32" s="32"/>
      <c r="E32" s="32"/>
      <c r="F32" s="30"/>
      <c r="G32" s="32"/>
      <c r="H32" s="32"/>
      <c r="I32" s="32"/>
      <c r="J32" s="32"/>
      <c r="K32" s="32"/>
      <c r="L32" s="32"/>
      <c r="M32" s="32"/>
      <c r="N32" s="32"/>
      <c r="O32" s="32"/>
      <c r="P32" s="32"/>
      <c r="Q32" s="32"/>
      <c r="R32" s="32"/>
      <c r="S32" s="32"/>
      <c r="T32" s="32"/>
      <c r="U32" s="57"/>
      <c r="V32" s="30"/>
      <c r="W32" s="32"/>
      <c r="X32" s="30"/>
      <c r="Y32" s="32"/>
      <c r="Z32" s="32"/>
      <c r="AA32" s="32"/>
      <c r="AB32" s="32"/>
      <c r="AC32" s="32"/>
      <c r="AD32" s="32"/>
      <c r="AE32" s="32"/>
      <c r="AF32" s="32"/>
      <c r="AG32" s="32"/>
      <c r="AH32" s="32"/>
      <c r="AI32" s="32"/>
      <c r="AJ32" s="32"/>
      <c r="AK32" s="32"/>
      <c r="AL32" s="32"/>
      <c r="AM32" s="32"/>
      <c r="AN32" s="32"/>
      <c r="AO32" s="57"/>
      <c r="AP32" s="32"/>
      <c r="AQ32" s="32"/>
      <c r="AR32" s="30"/>
      <c r="AS32" s="57"/>
      <c r="AT32" s="30"/>
      <c r="AU32" s="32"/>
      <c r="AV32" s="32"/>
      <c r="AW32" s="57"/>
      <c r="AX32" s="32"/>
      <c r="AY32" s="32"/>
      <c r="AZ32" s="32"/>
      <c r="BA32" s="32"/>
      <c r="BB32" s="32"/>
      <c r="BC32" s="32"/>
      <c r="BD32" s="32"/>
      <c r="BE32" s="32"/>
      <c r="BF32" s="32"/>
      <c r="BG32" s="32"/>
      <c r="BH32" s="32"/>
      <c r="BI32" s="32"/>
      <c r="BJ32" s="32"/>
      <c r="BK32" s="32"/>
      <c r="BL32" s="145"/>
    </row>
    <row r="33" ht="13.5" customHeight="1">
      <c r="A33" s="65"/>
      <c r="B33" s="32"/>
      <c r="C33" s="32"/>
      <c r="D33" s="32"/>
      <c r="E33" s="32"/>
      <c r="F33" s="30"/>
      <c r="G33" s="32"/>
      <c r="H33" s="32"/>
      <c r="I33" s="32"/>
      <c r="J33" s="32"/>
      <c r="K33" s="32"/>
      <c r="L33" s="32"/>
      <c r="M33" s="32"/>
      <c r="N33" s="32"/>
      <c r="O33" s="32"/>
      <c r="P33" s="32"/>
      <c r="Q33" s="32"/>
      <c r="R33" s="32"/>
      <c r="S33" s="32"/>
      <c r="T33" s="32"/>
      <c r="U33" s="57"/>
      <c r="V33" s="30"/>
      <c r="W33" s="32"/>
      <c r="X33" s="30"/>
      <c r="Y33" s="32"/>
      <c r="Z33" s="32"/>
      <c r="AA33" s="32"/>
      <c r="AB33" s="32"/>
      <c r="AC33" s="32"/>
      <c r="AD33" s="32"/>
      <c r="AE33" s="32"/>
      <c r="AF33" s="32"/>
      <c r="AG33" s="32"/>
      <c r="AH33" s="32"/>
      <c r="AI33" s="32"/>
      <c r="AJ33" s="32"/>
      <c r="AK33" s="32"/>
      <c r="AL33" s="32"/>
      <c r="AM33" s="32"/>
      <c r="AN33" s="32"/>
      <c r="AO33" s="57"/>
      <c r="AP33" s="32"/>
      <c r="AQ33" s="32"/>
      <c r="AR33" s="30"/>
      <c r="AS33" s="57"/>
      <c r="AT33" s="30"/>
      <c r="AU33" s="32"/>
      <c r="AV33" s="32"/>
      <c r="AW33" s="32"/>
      <c r="AX33" s="32"/>
      <c r="AY33" s="32"/>
      <c r="AZ33" s="32"/>
      <c r="BA33" s="32"/>
      <c r="BB33" s="32"/>
      <c r="BC33" s="32"/>
      <c r="BD33" s="32"/>
      <c r="BE33" s="32"/>
      <c r="BF33" s="32"/>
      <c r="BG33" s="32"/>
      <c r="BH33" s="32"/>
      <c r="BI33" s="32"/>
      <c r="BJ33" s="32"/>
      <c r="BK33" s="32"/>
      <c r="BL33" s="145"/>
    </row>
    <row r="34" ht="13.5" customHeight="1">
      <c r="A34" s="65"/>
      <c r="B34" s="32"/>
      <c r="C34" s="32"/>
      <c r="D34" s="32"/>
      <c r="E34" s="32"/>
      <c r="F34" s="30"/>
      <c r="G34" s="32"/>
      <c r="H34" s="32"/>
      <c r="I34" s="32"/>
      <c r="J34" s="32"/>
      <c r="K34" s="32"/>
      <c r="L34" s="32"/>
      <c r="M34" s="32"/>
      <c r="N34" s="32"/>
      <c r="O34" s="32"/>
      <c r="P34" s="32"/>
      <c r="Q34" s="32"/>
      <c r="R34" s="32"/>
      <c r="S34" s="32"/>
      <c r="T34" s="32"/>
      <c r="U34" s="57"/>
      <c r="V34" s="30"/>
      <c r="W34" s="32"/>
      <c r="X34" s="30"/>
      <c r="Y34" s="32"/>
      <c r="Z34" s="32"/>
      <c r="AA34" s="32"/>
      <c r="AB34" s="32"/>
      <c r="AC34" s="32"/>
      <c r="AD34" s="32"/>
      <c r="AE34" s="32"/>
      <c r="AF34" s="32"/>
      <c r="AG34" s="32"/>
      <c r="AH34" s="32"/>
      <c r="AI34" s="32"/>
      <c r="AJ34" s="32"/>
      <c r="AK34" s="32"/>
      <c r="AL34" s="32"/>
      <c r="AM34" s="32"/>
      <c r="AN34" s="32"/>
      <c r="AO34" s="57"/>
      <c r="AP34" s="32"/>
      <c r="AQ34" s="32"/>
      <c r="AR34" s="30"/>
      <c r="AS34" s="57"/>
      <c r="AT34" s="30"/>
      <c r="AU34" s="32"/>
      <c r="AV34" s="32"/>
      <c r="AW34" s="57"/>
      <c r="AX34" s="32"/>
      <c r="AY34" s="32"/>
      <c r="AZ34" s="32"/>
      <c r="BA34" s="32"/>
      <c r="BB34" s="32"/>
      <c r="BC34" s="32"/>
      <c r="BD34" s="32"/>
      <c r="BE34" s="32"/>
      <c r="BF34" s="32"/>
      <c r="BG34" s="32"/>
      <c r="BH34" s="32"/>
      <c r="BI34" s="32"/>
      <c r="BJ34" s="32"/>
      <c r="BK34" s="32"/>
      <c r="BL34" s="145"/>
    </row>
    <row r="35" ht="13.5" customHeight="1">
      <c r="A35" s="65"/>
      <c r="B35" s="32"/>
      <c r="C35" s="32"/>
      <c r="D35" s="32"/>
      <c r="E35" s="32"/>
      <c r="F35" s="30"/>
      <c r="G35" s="32"/>
      <c r="H35" s="32"/>
      <c r="I35" s="32"/>
      <c r="J35" s="32"/>
      <c r="K35" s="32"/>
      <c r="L35" s="32"/>
      <c r="M35" s="32"/>
      <c r="N35" s="32"/>
      <c r="O35" s="32"/>
      <c r="P35" s="32"/>
      <c r="Q35" s="32"/>
      <c r="R35" s="32"/>
      <c r="S35" s="32"/>
      <c r="T35" s="32"/>
      <c r="U35" s="57"/>
      <c r="V35" s="93"/>
      <c r="W35" s="32"/>
      <c r="X35" s="30"/>
      <c r="Y35" s="32"/>
      <c r="Z35" s="32"/>
      <c r="AA35" s="32"/>
      <c r="AB35" s="32"/>
      <c r="AC35" s="32"/>
      <c r="AD35" s="32"/>
      <c r="AE35" s="32"/>
      <c r="AF35" s="32"/>
      <c r="AG35" s="32"/>
      <c r="AH35" s="32"/>
      <c r="AI35" s="32"/>
      <c r="AJ35" s="32"/>
      <c r="AK35" s="32"/>
      <c r="AL35" s="32"/>
      <c r="AM35" s="32"/>
      <c r="AN35" s="32"/>
      <c r="AO35" s="57"/>
      <c r="AP35" s="32"/>
      <c r="AQ35" s="32"/>
      <c r="AR35" s="30"/>
      <c r="AS35" s="57"/>
      <c r="AT35" s="93"/>
      <c r="AU35" s="32"/>
      <c r="AV35" s="32"/>
      <c r="AW35" s="57"/>
      <c r="AX35" s="32"/>
      <c r="AY35" s="32"/>
      <c r="AZ35" s="32"/>
      <c r="BA35" s="32"/>
      <c r="BB35" s="32"/>
      <c r="BC35" s="32"/>
      <c r="BD35" s="32"/>
      <c r="BE35" s="32"/>
      <c r="BF35" s="32"/>
      <c r="BG35" s="32"/>
      <c r="BH35" s="32"/>
      <c r="BI35" s="32"/>
      <c r="BJ35" s="32"/>
      <c r="BK35" s="32"/>
      <c r="BL35" s="145"/>
    </row>
    <row r="36" ht="13.5" customHeight="1">
      <c r="A36" s="65"/>
      <c r="B36" s="32"/>
      <c r="C36" s="32"/>
      <c r="D36" s="32"/>
      <c r="E36" s="32"/>
      <c r="F36" s="30"/>
      <c r="G36" s="32"/>
      <c r="H36" s="32"/>
      <c r="I36" s="32"/>
      <c r="J36" s="32"/>
      <c r="K36" s="32"/>
      <c r="L36" s="32"/>
      <c r="M36" s="32"/>
      <c r="N36" s="32"/>
      <c r="O36" s="32"/>
      <c r="P36" s="32"/>
      <c r="Q36" s="32"/>
      <c r="R36" s="32"/>
      <c r="S36" s="32"/>
      <c r="T36" s="32"/>
      <c r="U36" s="57"/>
      <c r="V36" s="30"/>
      <c r="W36" s="32"/>
      <c r="X36" s="30"/>
      <c r="Y36" s="32"/>
      <c r="Z36" s="32"/>
      <c r="AA36" s="32"/>
      <c r="AB36" s="32"/>
      <c r="AC36" s="32"/>
      <c r="AD36" s="32"/>
      <c r="AE36" s="32"/>
      <c r="AF36" s="32"/>
      <c r="AG36" s="32"/>
      <c r="AH36" s="32"/>
      <c r="AI36" s="32"/>
      <c r="AJ36" s="32"/>
      <c r="AK36" s="32"/>
      <c r="AL36" s="32"/>
      <c r="AM36" s="32"/>
      <c r="AN36" s="32"/>
      <c r="AO36" s="57"/>
      <c r="AP36" s="32"/>
      <c r="AQ36" s="32"/>
      <c r="AR36" s="30"/>
      <c r="AS36" s="57"/>
      <c r="AT36" s="30"/>
      <c r="AU36" s="32"/>
      <c r="AV36" s="32"/>
      <c r="AW36" s="32"/>
      <c r="AX36" s="112"/>
      <c r="AY36" s="32"/>
      <c r="AZ36" s="32"/>
      <c r="BA36" s="32"/>
      <c r="BB36" s="32"/>
      <c r="BC36" s="32"/>
      <c r="BD36" s="32"/>
      <c r="BE36" s="32"/>
      <c r="BF36" s="32"/>
      <c r="BG36" s="32"/>
      <c r="BH36" s="32"/>
      <c r="BI36" s="32"/>
      <c r="BJ36" s="32"/>
      <c r="BK36" s="32"/>
      <c r="BL36" s="145"/>
    </row>
    <row r="37" ht="13.5" customHeight="1">
      <c r="A37" s="65"/>
      <c r="B37" s="32"/>
      <c r="C37" s="32"/>
      <c r="D37" s="32"/>
      <c r="E37" s="32"/>
      <c r="F37" s="30"/>
      <c r="G37" s="32"/>
      <c r="H37" s="32"/>
      <c r="I37" s="32"/>
      <c r="J37" s="32"/>
      <c r="K37" s="32"/>
      <c r="L37" s="32"/>
      <c r="M37" s="32"/>
      <c r="N37" s="32"/>
      <c r="O37" s="32"/>
      <c r="P37" s="32"/>
      <c r="Q37" s="32"/>
      <c r="R37" s="32"/>
      <c r="S37" s="32"/>
      <c r="T37" s="32"/>
      <c r="U37" s="266"/>
      <c r="V37" s="32"/>
      <c r="W37" s="32"/>
      <c r="X37" s="30"/>
      <c r="Y37" s="32"/>
      <c r="Z37" s="32"/>
      <c r="AA37" s="32"/>
      <c r="AB37" s="266"/>
      <c r="AC37" s="32"/>
      <c r="AD37" s="32"/>
      <c r="AE37" s="32"/>
      <c r="AF37" s="32"/>
      <c r="AG37" s="32"/>
      <c r="AH37" s="32"/>
      <c r="AI37" s="32"/>
      <c r="AJ37" s="32"/>
      <c r="AK37" s="32"/>
      <c r="AL37" s="32"/>
      <c r="AM37" s="32"/>
      <c r="AN37" s="32"/>
      <c r="AO37" s="266"/>
      <c r="AP37" s="32"/>
      <c r="AQ37" s="32"/>
      <c r="AR37" s="30"/>
      <c r="AS37" s="32"/>
      <c r="AT37" s="32"/>
      <c r="AU37" s="32"/>
      <c r="AV37" s="32"/>
      <c r="AW37" s="266"/>
      <c r="AX37" s="32"/>
      <c r="AY37" s="32"/>
      <c r="AZ37" s="32"/>
      <c r="BA37" s="32"/>
      <c r="BB37" s="32"/>
      <c r="BC37" s="32"/>
      <c r="BD37" s="32"/>
      <c r="BE37" s="32"/>
      <c r="BF37" s="32"/>
      <c r="BG37" s="32"/>
      <c r="BH37" s="32"/>
      <c r="BI37" s="32"/>
      <c r="BJ37" s="32"/>
      <c r="BK37" s="32"/>
      <c r="BL37" s="145"/>
    </row>
    <row r="38" ht="13.5" customHeight="1">
      <c r="A38" s="65"/>
      <c r="B38" s="32"/>
      <c r="C38" s="32"/>
      <c r="D38" s="32"/>
      <c r="E38" s="32"/>
      <c r="F38" s="30"/>
      <c r="G38" s="32"/>
      <c r="H38" s="32"/>
      <c r="I38" s="32"/>
      <c r="J38" s="32"/>
      <c r="K38" s="32"/>
      <c r="L38" s="32"/>
      <c r="M38" s="32"/>
      <c r="N38" s="32"/>
      <c r="O38" s="32"/>
      <c r="P38" s="32"/>
      <c r="Q38" s="32"/>
      <c r="R38" s="32"/>
      <c r="S38" s="32"/>
      <c r="T38" s="32"/>
      <c r="U38" s="57"/>
      <c r="V38" s="114"/>
      <c r="W38" s="30"/>
      <c r="X38" s="30"/>
      <c r="Y38" s="32"/>
      <c r="Z38" s="32"/>
      <c r="AA38" s="32"/>
      <c r="AB38" s="57"/>
      <c r="AC38" s="32"/>
      <c r="AD38" s="30"/>
      <c r="AE38" s="32"/>
      <c r="AF38" s="32"/>
      <c r="AG38" s="32"/>
      <c r="AH38" s="32"/>
      <c r="AI38" s="32"/>
      <c r="AJ38" s="32"/>
      <c r="AK38" s="32"/>
      <c r="AL38" s="32"/>
      <c r="AM38" s="32"/>
      <c r="AN38" s="32"/>
      <c r="AO38" s="57"/>
      <c r="AP38" s="32"/>
      <c r="AQ38" s="30"/>
      <c r="AR38" s="30"/>
      <c r="AS38" s="32"/>
      <c r="AT38" s="32"/>
      <c r="AU38" s="32"/>
      <c r="AV38" s="32"/>
      <c r="AW38" s="57"/>
      <c r="AX38" s="32"/>
      <c r="AY38" s="32"/>
      <c r="AZ38" s="32"/>
      <c r="BA38" s="32"/>
      <c r="BB38" s="32"/>
      <c r="BC38" s="32"/>
      <c r="BD38" s="32"/>
      <c r="BE38" s="32"/>
      <c r="BF38" s="32"/>
      <c r="BG38" s="32"/>
      <c r="BH38" s="32"/>
      <c r="BI38" s="32"/>
      <c r="BJ38" s="32"/>
      <c r="BK38" s="32"/>
      <c r="BL38" s="145"/>
    </row>
    <row r="39" ht="13.5" customHeight="1">
      <c r="A39" s="65"/>
      <c r="B39" s="32"/>
      <c r="C39" s="32"/>
      <c r="D39" s="32"/>
      <c r="E39" s="32"/>
      <c r="F39" s="30"/>
      <c r="G39" s="32"/>
      <c r="H39" s="32"/>
      <c r="I39" s="32"/>
      <c r="J39" s="32"/>
      <c r="K39" s="32"/>
      <c r="L39" s="32"/>
      <c r="M39" s="31"/>
      <c r="N39" s="31"/>
      <c r="O39" s="31"/>
      <c r="P39" s="31"/>
      <c r="Q39" s="32"/>
      <c r="R39" s="32"/>
      <c r="S39" s="32"/>
      <c r="T39" s="32"/>
      <c r="U39" s="57"/>
      <c r="V39" s="114"/>
      <c r="W39" s="30"/>
      <c r="X39" s="30"/>
      <c r="Y39" s="32"/>
      <c r="Z39" s="32"/>
      <c r="AA39" s="32"/>
      <c r="AB39" s="57"/>
      <c r="AC39" s="32"/>
      <c r="AD39" s="30"/>
      <c r="AE39" s="32"/>
      <c r="AF39" s="32"/>
      <c r="AG39" s="32"/>
      <c r="AH39" s="32"/>
      <c r="AI39" s="32"/>
      <c r="AJ39" s="32"/>
      <c r="AK39" s="32"/>
      <c r="AL39" s="32"/>
      <c r="AM39" s="32"/>
      <c r="AN39" s="32"/>
      <c r="AO39" s="57"/>
      <c r="AP39" s="32"/>
      <c r="AQ39" s="30"/>
      <c r="AR39" s="30"/>
      <c r="AS39" s="32"/>
      <c r="AT39" s="32"/>
      <c r="AU39" s="32"/>
      <c r="AV39" s="32"/>
      <c r="AW39" s="57"/>
      <c r="AX39" s="32"/>
      <c r="AY39" s="32"/>
      <c r="AZ39" s="32"/>
      <c r="BA39" s="32"/>
      <c r="BB39" s="32"/>
      <c r="BC39" s="32"/>
      <c r="BD39" s="32"/>
      <c r="BE39" s="32"/>
      <c r="BF39" s="32"/>
      <c r="BG39" s="32"/>
      <c r="BH39" s="32"/>
      <c r="BI39" s="32"/>
      <c r="BJ39" s="32"/>
      <c r="BK39" s="32"/>
      <c r="BL39" s="145"/>
    </row>
    <row r="40" ht="13.5" customHeight="1">
      <c r="A40" s="65"/>
      <c r="B40" s="32"/>
      <c r="C40" s="32"/>
      <c r="D40" s="32"/>
      <c r="E40" s="32"/>
      <c r="F40" s="30"/>
      <c r="G40" s="32"/>
      <c r="H40" s="32"/>
      <c r="I40" s="32"/>
      <c r="J40" s="32"/>
      <c r="K40" s="32"/>
      <c r="L40" s="35"/>
      <c r="M40" s="37"/>
      <c r="N40" s="37"/>
      <c r="O40" s="37"/>
      <c r="P40" s="37"/>
      <c r="Q40" s="42"/>
      <c r="R40" s="32"/>
      <c r="S40" s="32"/>
      <c r="T40" s="32"/>
      <c r="U40" s="57"/>
      <c r="V40" s="114"/>
      <c r="W40" s="30"/>
      <c r="X40" s="30"/>
      <c r="Y40" s="32"/>
      <c r="Z40" s="32"/>
      <c r="AA40" s="32"/>
      <c r="AB40" s="57"/>
      <c r="AC40" s="32"/>
      <c r="AD40" s="30"/>
      <c r="AE40" s="32"/>
      <c r="AF40" s="32"/>
      <c r="AG40" s="32"/>
      <c r="AH40" s="32"/>
      <c r="AI40" s="32"/>
      <c r="AJ40" s="32"/>
      <c r="AK40" s="32"/>
      <c r="AL40" s="32"/>
      <c r="AM40" s="32"/>
      <c r="AN40" s="32"/>
      <c r="AO40" s="57"/>
      <c r="AP40" s="32"/>
      <c r="AQ40" s="30"/>
      <c r="AR40" s="30"/>
      <c r="AS40" s="32"/>
      <c r="AT40" s="32"/>
      <c r="AU40" s="32"/>
      <c r="AV40" s="32"/>
      <c r="AW40" s="57"/>
      <c r="AX40" s="32"/>
      <c r="AY40" s="32"/>
      <c r="AZ40" s="32"/>
      <c r="BA40" s="32"/>
      <c r="BB40" s="32"/>
      <c r="BC40" s="32"/>
      <c r="BD40" s="32"/>
      <c r="BE40" s="32"/>
      <c r="BF40" s="32"/>
      <c r="BG40" s="32"/>
      <c r="BH40" s="32"/>
      <c r="BI40" s="32"/>
      <c r="BJ40" s="32"/>
      <c r="BK40" s="32"/>
      <c r="BL40" s="145"/>
    </row>
    <row r="41" ht="13.55" customHeight="1">
      <c r="A41" s="65"/>
      <c r="B41" s="32"/>
      <c r="C41" s="32"/>
      <c r="D41" s="32"/>
      <c r="E41" s="32"/>
      <c r="F41" s="30"/>
      <c r="G41" s="32"/>
      <c r="H41" s="32"/>
      <c r="I41" s="32"/>
      <c r="J41" s="32"/>
      <c r="K41" s="32"/>
      <c r="L41" s="35"/>
      <c r="M41" s="37"/>
      <c r="N41" s="37"/>
      <c r="O41" s="267"/>
      <c r="P41" s="81"/>
      <c r="Q41" s="42"/>
      <c r="R41" s="32"/>
      <c r="S41" s="32"/>
      <c r="T41" s="32"/>
      <c r="U41" s="57"/>
      <c r="V41" s="114"/>
      <c r="W41" s="32"/>
      <c r="X41" s="30"/>
      <c r="Y41" s="32"/>
      <c r="Z41" s="32"/>
      <c r="AA41" s="32"/>
      <c r="AB41" s="57"/>
      <c r="AC41" s="32"/>
      <c r="AD41" s="32"/>
      <c r="AE41" s="32"/>
      <c r="AF41" s="32"/>
      <c r="AG41" s="32"/>
      <c r="AH41" s="32"/>
      <c r="AI41" s="32"/>
      <c r="AJ41" s="32"/>
      <c r="AK41" s="32"/>
      <c r="AL41" s="32"/>
      <c r="AM41" s="32"/>
      <c r="AN41" s="32"/>
      <c r="AO41" s="57"/>
      <c r="AP41" s="32"/>
      <c r="AQ41" s="32"/>
      <c r="AR41" s="30"/>
      <c r="AS41" s="32"/>
      <c r="AT41" s="32"/>
      <c r="AU41" s="32"/>
      <c r="AV41" s="32"/>
      <c r="AW41" s="57"/>
      <c r="AX41" s="32"/>
      <c r="AY41" s="32"/>
      <c r="AZ41" s="32"/>
      <c r="BA41" s="32"/>
      <c r="BB41" s="32"/>
      <c r="BC41" s="32"/>
      <c r="BD41" s="32"/>
      <c r="BE41" s="32"/>
      <c r="BF41" s="32"/>
      <c r="BG41" s="32"/>
      <c r="BH41" s="32"/>
      <c r="BI41" s="32"/>
      <c r="BJ41" s="32"/>
      <c r="BK41" s="32"/>
      <c r="BL41" s="145"/>
    </row>
    <row r="42" ht="13.55" customHeight="1">
      <c r="A42" s="65"/>
      <c r="B42" s="32"/>
      <c r="C42" s="32"/>
      <c r="D42" s="32"/>
      <c r="E42" s="32"/>
      <c r="F42" s="30"/>
      <c r="G42" s="32"/>
      <c r="H42" s="32"/>
      <c r="I42" s="32"/>
      <c r="J42" s="32"/>
      <c r="K42" s="32"/>
      <c r="L42" s="35"/>
      <c r="M42" s="37"/>
      <c r="N42" s="37"/>
      <c r="O42" s="268"/>
      <c r="P42" s="269"/>
      <c r="Q42" s="42"/>
      <c r="R42" s="32"/>
      <c r="S42" s="32"/>
      <c r="T42" s="32"/>
      <c r="U42" s="57"/>
      <c r="V42" s="30"/>
      <c r="W42" s="30"/>
      <c r="X42" s="30"/>
      <c r="Y42" s="32"/>
      <c r="Z42" s="32"/>
      <c r="AA42" s="32"/>
      <c r="AB42" s="57"/>
      <c r="AC42" s="32"/>
      <c r="AD42" s="30"/>
      <c r="AE42" s="32"/>
      <c r="AF42" s="32"/>
      <c r="AG42" s="32"/>
      <c r="AH42" s="32"/>
      <c r="AI42" s="32"/>
      <c r="AJ42" s="32"/>
      <c r="AK42" s="32"/>
      <c r="AL42" s="32"/>
      <c r="AM42" s="32"/>
      <c r="AN42" s="32"/>
      <c r="AO42" s="57"/>
      <c r="AP42" s="32"/>
      <c r="AQ42" s="30"/>
      <c r="AR42" s="30"/>
      <c r="AS42" s="32"/>
      <c r="AT42" s="32"/>
      <c r="AU42" s="32"/>
      <c r="AV42" s="32"/>
      <c r="AW42" s="57"/>
      <c r="AX42" s="32"/>
      <c r="AY42" s="32"/>
      <c r="AZ42" s="32"/>
      <c r="BA42" s="32"/>
      <c r="BB42" s="32"/>
      <c r="BC42" s="32"/>
      <c r="BD42" s="32"/>
      <c r="BE42" s="32"/>
      <c r="BF42" s="32"/>
      <c r="BG42" s="32"/>
      <c r="BH42" s="32"/>
      <c r="BI42" s="32"/>
      <c r="BJ42" s="32"/>
      <c r="BK42" s="32"/>
      <c r="BL42" s="145"/>
    </row>
    <row r="43" ht="13.55" customHeight="1">
      <c r="A43" s="65"/>
      <c r="B43" s="32"/>
      <c r="C43" s="32"/>
      <c r="D43" s="32"/>
      <c r="E43" s="32"/>
      <c r="F43" s="30"/>
      <c r="G43" s="32"/>
      <c r="H43" s="32"/>
      <c r="I43" s="32"/>
      <c r="J43" s="32"/>
      <c r="K43" s="32"/>
      <c r="L43" s="35"/>
      <c r="M43" s="37"/>
      <c r="N43" s="37"/>
      <c r="O43" s="270"/>
      <c r="P43" s="271"/>
      <c r="Q43" s="42"/>
      <c r="R43" s="32"/>
      <c r="S43" s="32"/>
      <c r="T43" s="32"/>
      <c r="U43" s="32"/>
      <c r="V43" s="30"/>
      <c r="W43" s="30"/>
      <c r="X43" s="30"/>
      <c r="Y43" s="32"/>
      <c r="Z43" s="32"/>
      <c r="AA43" s="32"/>
      <c r="AB43" s="32"/>
      <c r="AC43" s="30"/>
      <c r="AD43" s="30"/>
      <c r="AE43" s="32"/>
      <c r="AF43" s="32"/>
      <c r="AG43" s="32"/>
      <c r="AH43" s="32"/>
      <c r="AI43" s="32"/>
      <c r="AJ43" s="32"/>
      <c r="AK43" s="32"/>
      <c r="AL43" s="32"/>
      <c r="AM43" s="32"/>
      <c r="AN43" s="32"/>
      <c r="AO43" s="32"/>
      <c r="AP43" s="30"/>
      <c r="AQ43" s="30"/>
      <c r="AR43" s="30"/>
      <c r="AS43" s="32"/>
      <c r="AT43" s="32"/>
      <c r="AU43" s="32"/>
      <c r="AV43" s="32"/>
      <c r="AW43" s="32"/>
      <c r="AX43" s="30"/>
      <c r="AY43" s="32"/>
      <c r="AZ43" s="32"/>
      <c r="BA43" s="32"/>
      <c r="BB43" s="32"/>
      <c r="BC43" s="32"/>
      <c r="BD43" s="32"/>
      <c r="BE43" s="32"/>
      <c r="BF43" s="32"/>
      <c r="BG43" s="32"/>
      <c r="BH43" s="32"/>
      <c r="BI43" s="32"/>
      <c r="BJ43" s="32"/>
      <c r="BK43" s="32"/>
      <c r="BL43" s="145"/>
    </row>
    <row r="44" ht="13.55" customHeight="1">
      <c r="A44" s="65"/>
      <c r="B44" s="32"/>
      <c r="C44" s="32"/>
      <c r="D44" s="32"/>
      <c r="E44" s="32"/>
      <c r="F44" s="30"/>
      <c r="G44" s="32"/>
      <c r="H44" s="32"/>
      <c r="I44" s="32"/>
      <c r="J44" s="32"/>
      <c r="K44" s="32"/>
      <c r="L44" s="35"/>
      <c r="M44" s="37"/>
      <c r="N44" s="37"/>
      <c r="O44" s="272"/>
      <c r="P44" s="273"/>
      <c r="Q44" s="42"/>
      <c r="R44" s="32"/>
      <c r="S44" s="32"/>
      <c r="T44" s="32"/>
      <c r="U44" s="266"/>
      <c r="V44" s="32"/>
      <c r="W44" s="32"/>
      <c r="X44" s="30"/>
      <c r="Y44" s="32"/>
      <c r="Z44" s="32"/>
      <c r="AA44" s="32"/>
      <c r="AB44" s="266"/>
      <c r="AC44" s="32"/>
      <c r="AD44" s="32"/>
      <c r="AE44" s="32"/>
      <c r="AF44" s="32"/>
      <c r="AG44" s="32"/>
      <c r="AH44" s="32"/>
      <c r="AI44" s="32"/>
      <c r="AJ44" s="32"/>
      <c r="AK44" s="32"/>
      <c r="AL44" s="32"/>
      <c r="AM44" s="32"/>
      <c r="AN44" s="32"/>
      <c r="AO44" s="266"/>
      <c r="AP44" s="32"/>
      <c r="AQ44" s="32"/>
      <c r="AR44" s="30"/>
      <c r="AS44" s="32"/>
      <c r="AT44" s="32"/>
      <c r="AU44" s="32"/>
      <c r="AV44" s="32"/>
      <c r="AW44" s="266"/>
      <c r="AX44" s="32"/>
      <c r="AY44" s="32"/>
      <c r="AZ44" s="32"/>
      <c r="BA44" s="32"/>
      <c r="BB44" s="32"/>
      <c r="BC44" s="32"/>
      <c r="BD44" s="32"/>
      <c r="BE44" s="32"/>
      <c r="BF44" s="32"/>
      <c r="BG44" s="32"/>
      <c r="BH44" s="32"/>
      <c r="BI44" s="32"/>
      <c r="BJ44" s="32"/>
      <c r="BK44" s="32"/>
      <c r="BL44" s="145"/>
    </row>
    <row r="45" ht="13.55" customHeight="1">
      <c r="A45" s="65"/>
      <c r="B45" s="32"/>
      <c r="C45" s="32"/>
      <c r="D45" s="32"/>
      <c r="E45" s="32"/>
      <c r="F45" s="30"/>
      <c r="G45" s="32"/>
      <c r="H45" s="32"/>
      <c r="I45" s="32"/>
      <c r="J45" s="32"/>
      <c r="K45" s="32"/>
      <c r="L45" s="35"/>
      <c r="M45" s="37"/>
      <c r="N45" s="37"/>
      <c r="O45" s="274"/>
      <c r="P45" s="275"/>
      <c r="Q45" s="42"/>
      <c r="R45" s="32"/>
      <c r="S45" s="32"/>
      <c r="T45" s="32"/>
      <c r="U45" s="57"/>
      <c r="V45" s="114"/>
      <c r="W45" s="30"/>
      <c r="X45" s="30"/>
      <c r="Y45" s="32"/>
      <c r="Z45" s="32"/>
      <c r="AA45" s="32"/>
      <c r="AB45" s="57"/>
      <c r="AC45" s="32"/>
      <c r="AD45" s="30"/>
      <c r="AE45" s="32"/>
      <c r="AF45" s="32"/>
      <c r="AG45" s="32"/>
      <c r="AH45" s="32"/>
      <c r="AI45" s="32"/>
      <c r="AJ45" s="32"/>
      <c r="AK45" s="32"/>
      <c r="AL45" s="32"/>
      <c r="AM45" s="32"/>
      <c r="AN45" s="32"/>
      <c r="AO45" s="57"/>
      <c r="AP45" s="32"/>
      <c r="AQ45" s="30"/>
      <c r="AR45" s="30"/>
      <c r="AS45" s="32"/>
      <c r="AT45" s="32"/>
      <c r="AU45" s="32"/>
      <c r="AV45" s="32"/>
      <c r="AW45" s="57"/>
      <c r="AX45" s="32"/>
      <c r="AY45" s="32"/>
      <c r="AZ45" s="32"/>
      <c r="BA45" s="32"/>
      <c r="BB45" s="32"/>
      <c r="BC45" s="32"/>
      <c r="BD45" s="32"/>
      <c r="BE45" s="32"/>
      <c r="BF45" s="32"/>
      <c r="BG45" s="32"/>
      <c r="BH45" s="32"/>
      <c r="BI45" s="32"/>
      <c r="BJ45" s="32"/>
      <c r="BK45" s="32"/>
      <c r="BL45" s="145"/>
    </row>
    <row r="46" ht="13.55" customHeight="1">
      <c r="A46" s="65"/>
      <c r="B46" s="32"/>
      <c r="C46" s="32"/>
      <c r="D46" s="32"/>
      <c r="E46" s="32"/>
      <c r="F46" s="30"/>
      <c r="G46" s="32"/>
      <c r="H46" s="32"/>
      <c r="I46" s="32"/>
      <c r="J46" s="32"/>
      <c r="K46" s="32"/>
      <c r="L46" s="35"/>
      <c r="M46" s="37"/>
      <c r="N46" s="37"/>
      <c r="O46" s="268"/>
      <c r="P46" s="275"/>
      <c r="Q46" s="42"/>
      <c r="R46" s="32"/>
      <c r="S46" s="32"/>
      <c r="T46" s="32"/>
      <c r="U46" s="57"/>
      <c r="V46" s="114"/>
      <c r="W46" s="30"/>
      <c r="X46" s="30"/>
      <c r="Y46" s="32"/>
      <c r="Z46" s="32"/>
      <c r="AA46" s="32"/>
      <c r="AB46" s="57"/>
      <c r="AC46" s="32"/>
      <c r="AD46" s="30"/>
      <c r="AE46" s="32"/>
      <c r="AF46" s="32"/>
      <c r="AG46" s="32"/>
      <c r="AH46" s="32"/>
      <c r="AI46" s="32"/>
      <c r="AJ46" s="32"/>
      <c r="AK46" s="32"/>
      <c r="AL46" s="32"/>
      <c r="AM46" s="32"/>
      <c r="AN46" s="32"/>
      <c r="AO46" s="57"/>
      <c r="AP46" s="32"/>
      <c r="AQ46" s="30"/>
      <c r="AR46" s="30"/>
      <c r="AS46" s="32"/>
      <c r="AT46" s="32"/>
      <c r="AU46" s="32"/>
      <c r="AV46" s="32"/>
      <c r="AW46" s="57"/>
      <c r="AX46" s="32"/>
      <c r="AY46" s="32"/>
      <c r="AZ46" s="32"/>
      <c r="BA46" s="32"/>
      <c r="BB46" s="32"/>
      <c r="BC46" s="32"/>
      <c r="BD46" s="32"/>
      <c r="BE46" s="32"/>
      <c r="BF46" s="32"/>
      <c r="BG46" s="32"/>
      <c r="BH46" s="32"/>
      <c r="BI46" s="32"/>
      <c r="BJ46" s="32"/>
      <c r="BK46" s="32"/>
      <c r="BL46" s="145"/>
    </row>
    <row r="47" ht="30.45" customHeight="1">
      <c r="A47" s="65"/>
      <c r="B47" s="32"/>
      <c r="C47" s="32"/>
      <c r="D47" s="32"/>
      <c r="E47" s="32"/>
      <c r="F47" s="30"/>
      <c r="G47" s="32"/>
      <c r="H47" s="32"/>
      <c r="I47" s="32"/>
      <c r="J47" s="32"/>
      <c r="K47" s="32"/>
      <c r="L47" s="35"/>
      <c r="M47" s="37"/>
      <c r="N47" s="37"/>
      <c r="O47" s="270"/>
      <c r="P47" s="271"/>
      <c r="Q47" s="42"/>
      <c r="R47" s="32"/>
      <c r="S47" s="32"/>
      <c r="T47" s="32"/>
      <c r="U47" s="57"/>
      <c r="V47" s="114"/>
      <c r="W47" s="30"/>
      <c r="X47" s="30"/>
      <c r="Y47" s="32"/>
      <c r="Z47" s="32"/>
      <c r="AA47" s="32"/>
      <c r="AB47" s="57"/>
      <c r="AC47" s="32"/>
      <c r="AD47" s="30"/>
      <c r="AE47" s="32"/>
      <c r="AF47" s="32"/>
      <c r="AG47" s="32"/>
      <c r="AH47" s="32"/>
      <c r="AI47" s="32"/>
      <c r="AJ47" s="32"/>
      <c r="AK47" s="32"/>
      <c r="AL47" s="32"/>
      <c r="AM47" s="32"/>
      <c r="AN47" s="32"/>
      <c r="AO47" s="57"/>
      <c r="AP47" s="32"/>
      <c r="AQ47" s="30"/>
      <c r="AR47" s="30"/>
      <c r="AS47" s="32"/>
      <c r="AT47" s="32"/>
      <c r="AU47" s="32"/>
      <c r="AV47" s="32"/>
      <c r="AW47" s="57"/>
      <c r="AX47" s="32"/>
      <c r="AY47" s="32"/>
      <c r="AZ47" s="32"/>
      <c r="BA47" s="32"/>
      <c r="BB47" s="32"/>
      <c r="BC47" s="32"/>
      <c r="BD47" s="32"/>
      <c r="BE47" s="32"/>
      <c r="BF47" s="32"/>
      <c r="BG47" s="32"/>
      <c r="BH47" s="32"/>
      <c r="BI47" s="32"/>
      <c r="BJ47" s="32"/>
      <c r="BK47" s="32"/>
      <c r="BL47" s="145"/>
    </row>
    <row r="48" ht="13.5" customHeight="1">
      <c r="A48" s="65"/>
      <c r="B48" s="32"/>
      <c r="C48" s="32"/>
      <c r="D48" s="32"/>
      <c r="E48" s="32"/>
      <c r="F48" s="30"/>
      <c r="G48" s="32"/>
      <c r="H48" s="32"/>
      <c r="I48" s="32"/>
      <c r="J48" s="32"/>
      <c r="K48" s="32"/>
      <c r="L48" s="32"/>
      <c r="M48" s="141"/>
      <c r="N48" s="141"/>
      <c r="O48" s="141"/>
      <c r="P48" s="141"/>
      <c r="Q48" s="32"/>
      <c r="R48" s="32"/>
      <c r="S48" s="32"/>
      <c r="T48" s="32"/>
      <c r="U48" s="57"/>
      <c r="V48" s="114"/>
      <c r="W48" s="30"/>
      <c r="X48" s="30"/>
      <c r="Y48" s="32"/>
      <c r="Z48" s="32"/>
      <c r="AA48" s="32"/>
      <c r="AB48" s="57"/>
      <c r="AC48" s="32"/>
      <c r="AD48" s="30"/>
      <c r="AE48" s="32"/>
      <c r="AF48" s="32"/>
      <c r="AG48" s="32"/>
      <c r="AH48" s="32"/>
      <c r="AI48" s="32"/>
      <c r="AJ48" s="32"/>
      <c r="AK48" s="32"/>
      <c r="AL48" s="32"/>
      <c r="AM48" s="32"/>
      <c r="AN48" s="32"/>
      <c r="AO48" s="57"/>
      <c r="AP48" s="32"/>
      <c r="AQ48" s="30"/>
      <c r="AR48" s="30"/>
      <c r="AS48" s="32"/>
      <c r="AT48" s="32"/>
      <c r="AU48" s="32"/>
      <c r="AV48" s="32"/>
      <c r="AW48" s="57"/>
      <c r="AX48" s="32"/>
      <c r="AY48" s="32"/>
      <c r="AZ48" s="32"/>
      <c r="BA48" s="32"/>
      <c r="BB48" s="32"/>
      <c r="BC48" s="32"/>
      <c r="BD48" s="32"/>
      <c r="BE48" s="32"/>
      <c r="BF48" s="32"/>
      <c r="BG48" s="32"/>
      <c r="BH48" s="32"/>
      <c r="BI48" s="32"/>
      <c r="BJ48" s="32"/>
      <c r="BK48" s="32"/>
      <c r="BL48" s="145"/>
    </row>
    <row r="49" ht="13.5" customHeight="1">
      <c r="A49" s="65"/>
      <c r="B49" s="32"/>
      <c r="C49" s="32"/>
      <c r="D49" s="32"/>
      <c r="E49" s="32"/>
      <c r="F49" s="30"/>
      <c r="G49" s="32"/>
      <c r="H49" s="32"/>
      <c r="I49" s="32"/>
      <c r="J49" s="32"/>
      <c r="K49" s="32"/>
      <c r="L49" s="32"/>
      <c r="M49" s="32"/>
      <c r="N49" s="32"/>
      <c r="O49" s="32"/>
      <c r="P49" s="32"/>
      <c r="Q49" s="32"/>
      <c r="R49" s="32"/>
      <c r="S49" s="32"/>
      <c r="T49" s="32"/>
      <c r="U49" s="57"/>
      <c r="V49" s="114"/>
      <c r="W49" s="32"/>
      <c r="X49" s="30"/>
      <c r="Y49" s="32"/>
      <c r="Z49" s="32"/>
      <c r="AA49" s="32"/>
      <c r="AB49" s="57"/>
      <c r="AC49" s="32"/>
      <c r="AD49" s="32"/>
      <c r="AE49" s="32"/>
      <c r="AF49" s="32"/>
      <c r="AG49" s="32"/>
      <c r="AH49" s="32"/>
      <c r="AI49" s="32"/>
      <c r="AJ49" s="32"/>
      <c r="AK49" s="32"/>
      <c r="AL49" s="32"/>
      <c r="AM49" s="32"/>
      <c r="AN49" s="32"/>
      <c r="AO49" s="57"/>
      <c r="AP49" s="32"/>
      <c r="AQ49" s="32"/>
      <c r="AR49" s="30"/>
      <c r="AS49" s="32"/>
      <c r="AT49" s="32"/>
      <c r="AU49" s="32"/>
      <c r="AV49" s="32"/>
      <c r="AW49" s="57"/>
      <c r="AX49" s="32"/>
      <c r="AY49" s="32"/>
      <c r="AZ49" s="32"/>
      <c r="BA49" s="32"/>
      <c r="BB49" s="32"/>
      <c r="BC49" s="32"/>
      <c r="BD49" s="32"/>
      <c r="BE49" s="32"/>
      <c r="BF49" s="32"/>
      <c r="BG49" s="32"/>
      <c r="BH49" s="32"/>
      <c r="BI49" s="32"/>
      <c r="BJ49" s="32"/>
      <c r="BK49" s="32"/>
      <c r="BL49" s="145"/>
    </row>
    <row r="50" ht="13.5" customHeight="1">
      <c r="A50" s="65"/>
      <c r="B50" s="32"/>
      <c r="C50" s="32"/>
      <c r="D50" s="32"/>
      <c r="E50" s="32"/>
      <c r="F50" s="30"/>
      <c r="G50" s="32"/>
      <c r="H50" s="32"/>
      <c r="I50" s="32"/>
      <c r="J50" s="32"/>
      <c r="K50" s="32"/>
      <c r="L50" s="32"/>
      <c r="M50" s="32"/>
      <c r="N50" s="32"/>
      <c r="O50" s="32"/>
      <c r="P50" s="32"/>
      <c r="Q50" s="32"/>
      <c r="R50" s="32"/>
      <c r="S50" s="32"/>
      <c r="T50" s="32"/>
      <c r="U50" s="57"/>
      <c r="V50" s="30"/>
      <c r="W50" s="30"/>
      <c r="X50" s="30"/>
      <c r="Y50" s="32"/>
      <c r="Z50" s="32"/>
      <c r="AA50" s="32"/>
      <c r="AB50" s="57"/>
      <c r="AC50" s="32"/>
      <c r="AD50" s="30"/>
      <c r="AE50" s="32"/>
      <c r="AF50" s="32"/>
      <c r="AG50" s="32"/>
      <c r="AH50" s="32"/>
      <c r="AI50" s="32"/>
      <c r="AJ50" s="32"/>
      <c r="AK50" s="32"/>
      <c r="AL50" s="32"/>
      <c r="AM50" s="32"/>
      <c r="AN50" s="32"/>
      <c r="AO50" s="57"/>
      <c r="AP50" s="32"/>
      <c r="AQ50" s="30"/>
      <c r="AR50" s="30"/>
      <c r="AS50" s="32"/>
      <c r="AT50" s="32"/>
      <c r="AU50" s="32"/>
      <c r="AV50" s="32"/>
      <c r="AW50" s="57"/>
      <c r="AX50" s="32"/>
      <c r="AY50" s="32"/>
      <c r="AZ50" s="32"/>
      <c r="BA50" s="32"/>
      <c r="BB50" s="32"/>
      <c r="BC50" s="32"/>
      <c r="BD50" s="32"/>
      <c r="BE50" s="32"/>
      <c r="BF50" s="32"/>
      <c r="BG50" s="32"/>
      <c r="BH50" s="32"/>
      <c r="BI50" s="32"/>
      <c r="BJ50" s="32"/>
      <c r="BK50" s="32"/>
      <c r="BL50" s="145"/>
    </row>
    <row r="51" ht="13.5" customHeight="1">
      <c r="A51" s="65"/>
      <c r="B51" s="32"/>
      <c r="C51" s="32"/>
      <c r="D51" s="30"/>
      <c r="E51" s="30"/>
      <c r="F51" s="30"/>
      <c r="G51" s="32"/>
      <c r="H51" s="112"/>
      <c r="I51" s="112"/>
      <c r="J51" s="32"/>
      <c r="K51" s="32"/>
      <c r="L51" s="32"/>
      <c r="M51" s="32"/>
      <c r="N51" s="32"/>
      <c r="O51" s="32"/>
      <c r="P51" s="32"/>
      <c r="Q51" s="32"/>
      <c r="R51" s="32"/>
      <c r="S51" s="32"/>
      <c r="T51" s="32"/>
      <c r="U51" s="32"/>
      <c r="V51" s="30"/>
      <c r="W51" s="30"/>
      <c r="X51" s="30"/>
      <c r="Y51" s="32"/>
      <c r="Z51" s="32"/>
      <c r="AA51" s="32"/>
      <c r="AB51" s="32"/>
      <c r="AC51" s="30"/>
      <c r="AD51" s="30"/>
      <c r="AE51" s="32"/>
      <c r="AF51" s="32"/>
      <c r="AG51" s="32"/>
      <c r="AH51" s="32"/>
      <c r="AI51" s="32"/>
      <c r="AJ51" s="32"/>
      <c r="AK51" s="32"/>
      <c r="AL51" s="32"/>
      <c r="AM51" s="32"/>
      <c r="AN51" s="32"/>
      <c r="AO51" s="32"/>
      <c r="AP51" s="30"/>
      <c r="AQ51" s="30"/>
      <c r="AR51" s="30"/>
      <c r="AS51" s="32"/>
      <c r="AT51" s="30"/>
      <c r="AU51" s="30"/>
      <c r="AV51" s="30"/>
      <c r="AW51" s="32"/>
      <c r="AX51" s="112"/>
      <c r="AY51" s="32"/>
      <c r="AZ51" s="32"/>
      <c r="BA51" s="32"/>
      <c r="BB51" s="32"/>
      <c r="BC51" s="32"/>
      <c r="BD51" s="32"/>
      <c r="BE51" s="32"/>
      <c r="BF51" s="32"/>
      <c r="BG51" s="32"/>
      <c r="BH51" s="32"/>
      <c r="BI51" s="32"/>
      <c r="BJ51" s="32"/>
      <c r="BK51" s="32"/>
      <c r="BL51" s="145"/>
    </row>
    <row r="52" ht="15" customHeight="1">
      <c r="A52" s="65"/>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145"/>
    </row>
    <row r="53" ht="15" customHeight="1">
      <c r="A53" s="65"/>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145"/>
    </row>
    <row r="54" ht="15" customHeight="1">
      <c r="A54" s="65"/>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145"/>
    </row>
    <row r="55" ht="15" customHeight="1">
      <c r="A55" s="65"/>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145"/>
    </row>
    <row r="56" ht="15" customHeight="1">
      <c r="A56" s="65"/>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145"/>
    </row>
    <row r="57" ht="15" customHeight="1">
      <c r="A57" s="65"/>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145"/>
    </row>
    <row r="58" ht="15" customHeight="1">
      <c r="A58" s="65"/>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145"/>
    </row>
    <row r="59" ht="15" customHeight="1">
      <c r="A59" s="65"/>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145"/>
    </row>
    <row r="60" ht="15" customHeight="1">
      <c r="A60" s="65"/>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145"/>
    </row>
    <row r="61" ht="15" customHeight="1">
      <c r="A61" s="65"/>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145"/>
    </row>
    <row r="62" ht="15" customHeight="1">
      <c r="A62" s="65"/>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145"/>
    </row>
    <row r="63" ht="15" customHeight="1">
      <c r="A63" s="65"/>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145"/>
    </row>
    <row r="64" ht="15" customHeight="1">
      <c r="A64" s="65"/>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145"/>
    </row>
    <row r="65" ht="15" customHeight="1">
      <c r="A65" s="65"/>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145"/>
    </row>
    <row r="66" ht="15" customHeight="1">
      <c r="A66" s="65"/>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145"/>
    </row>
    <row r="67" ht="15" customHeight="1">
      <c r="A67" s="65"/>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145"/>
    </row>
    <row r="68" ht="15" customHeight="1">
      <c r="A68" s="65"/>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145"/>
    </row>
    <row r="69" ht="15" customHeight="1">
      <c r="A69" s="65"/>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145"/>
    </row>
    <row r="70" ht="15" customHeight="1">
      <c r="A70" s="65"/>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145"/>
    </row>
    <row r="71" ht="15" customHeight="1">
      <c r="A71" s="65"/>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145"/>
    </row>
    <row r="72" ht="15" customHeight="1">
      <c r="A72" s="65"/>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145"/>
    </row>
    <row r="73" ht="15" customHeight="1">
      <c r="A73" s="65"/>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145"/>
    </row>
    <row r="74" ht="15" customHeight="1">
      <c r="A74" s="65"/>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145"/>
    </row>
    <row r="75" ht="15" customHeight="1">
      <c r="A75" s="65"/>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145"/>
    </row>
    <row r="76" ht="15" customHeight="1">
      <c r="A76" s="65"/>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145"/>
    </row>
    <row r="77" ht="15" customHeight="1">
      <c r="A77" s="65"/>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145"/>
    </row>
    <row r="78" ht="15" customHeight="1">
      <c r="A78" s="65"/>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145"/>
    </row>
    <row r="79" ht="15" customHeight="1">
      <c r="A79" s="65"/>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145"/>
    </row>
    <row r="80" ht="15" customHeight="1">
      <c r="A80" s="65"/>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145"/>
    </row>
    <row r="81" ht="15" customHeight="1">
      <c r="A81" s="65"/>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145"/>
    </row>
    <row r="82" ht="15" customHeight="1">
      <c r="A82" s="65"/>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145"/>
    </row>
    <row r="83" ht="15" customHeight="1">
      <c r="A83" s="65"/>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145"/>
    </row>
    <row r="84" ht="15" customHeight="1">
      <c r="A84" s="65"/>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145"/>
    </row>
    <row r="85" ht="15" customHeight="1">
      <c r="A85" s="65"/>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145"/>
    </row>
    <row r="86" ht="15" customHeight="1">
      <c r="A86" s="65"/>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145"/>
    </row>
    <row r="87" ht="15" customHeight="1">
      <c r="A87" s="65"/>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c r="BK87" s="32"/>
      <c r="BL87" s="145"/>
    </row>
    <row r="88" ht="15" customHeight="1">
      <c r="A88" s="65"/>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145"/>
    </row>
    <row r="89" ht="15" customHeight="1">
      <c r="A89" s="65"/>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c r="BJ89" s="32"/>
      <c r="BK89" s="32"/>
      <c r="BL89" s="145"/>
    </row>
    <row r="90" ht="15" customHeight="1">
      <c r="A90" s="65"/>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145"/>
    </row>
    <row r="91" ht="15" customHeight="1">
      <c r="A91" s="65"/>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c r="BI91" s="32"/>
      <c r="BJ91" s="32"/>
      <c r="BK91" s="32"/>
      <c r="BL91" s="145"/>
    </row>
    <row r="92" ht="15" customHeight="1">
      <c r="A92" s="65"/>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145"/>
    </row>
    <row r="93" ht="15" customHeight="1">
      <c r="A93" s="65"/>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145"/>
    </row>
    <row r="94" ht="15" customHeight="1">
      <c r="A94" s="65"/>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145"/>
    </row>
    <row r="95" ht="15" customHeight="1">
      <c r="A95" s="65"/>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145"/>
    </row>
    <row r="96" ht="15" customHeight="1">
      <c r="A96" s="65"/>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145"/>
    </row>
    <row r="97" ht="15" customHeight="1">
      <c r="A97" s="65"/>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145"/>
    </row>
    <row r="98" ht="15" customHeight="1">
      <c r="A98" s="65"/>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145"/>
    </row>
    <row r="99" ht="15" customHeight="1">
      <c r="A99" s="65"/>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145"/>
    </row>
    <row r="100" ht="15" customHeight="1">
      <c r="A100" s="65"/>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145"/>
    </row>
    <row r="101" ht="15" customHeight="1">
      <c r="A101" s="65"/>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145"/>
    </row>
    <row r="102" ht="15" customHeight="1">
      <c r="A102" s="65"/>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145"/>
    </row>
    <row r="103" ht="15" customHeight="1">
      <c r="A103" s="65"/>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145"/>
    </row>
    <row r="104" ht="15" customHeight="1">
      <c r="A104" s="65"/>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145"/>
    </row>
    <row r="105" ht="15" customHeight="1">
      <c r="A105" s="65"/>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145"/>
    </row>
    <row r="106" ht="15" customHeight="1">
      <c r="A106" s="65"/>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145"/>
    </row>
    <row r="107" ht="15" customHeight="1">
      <c r="A107" s="65"/>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145"/>
    </row>
    <row r="108" ht="15" customHeight="1">
      <c r="A108" s="65"/>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c r="BF108" s="32"/>
      <c r="BG108" s="32"/>
      <c r="BH108" s="32"/>
      <c r="BI108" s="32"/>
      <c r="BJ108" s="32"/>
      <c r="BK108" s="32"/>
      <c r="BL108" s="145"/>
    </row>
    <row r="109" ht="15" customHeight="1">
      <c r="A109" s="65"/>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145"/>
    </row>
    <row r="110" ht="15" customHeight="1">
      <c r="A110" s="65"/>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c r="BK110" s="32"/>
      <c r="BL110" s="145"/>
    </row>
    <row r="111" ht="15" customHeight="1">
      <c r="A111" s="65"/>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c r="BL111" s="145"/>
    </row>
    <row r="112" ht="15" customHeight="1">
      <c r="A112" s="65"/>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145"/>
    </row>
    <row r="113" ht="15" customHeight="1">
      <c r="A113" s="65"/>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145"/>
    </row>
    <row r="114" ht="15" customHeight="1">
      <c r="A114" s="65"/>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145"/>
    </row>
    <row r="115" ht="15" customHeight="1">
      <c r="A115" s="153"/>
      <c r="B115" s="154"/>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4"/>
      <c r="AJ115" s="154"/>
      <c r="AK115" s="154"/>
      <c r="AL115" s="154"/>
      <c r="AM115" s="154"/>
      <c r="AN115" s="154"/>
      <c r="AO115" s="154"/>
      <c r="AP115" s="154"/>
      <c r="AQ115" s="154"/>
      <c r="AR115" s="154"/>
      <c r="AS115" s="154"/>
      <c r="AT115" s="154"/>
      <c r="AU115" s="154"/>
      <c r="AV115" s="154"/>
      <c r="AW115" s="154"/>
      <c r="AX115" s="154"/>
      <c r="AY115" s="154"/>
      <c r="AZ115" s="154"/>
      <c r="BA115" s="154"/>
      <c r="BB115" s="154"/>
      <c r="BC115" s="154"/>
      <c r="BD115" s="154"/>
      <c r="BE115" s="154"/>
      <c r="BF115" s="154"/>
      <c r="BG115" s="154"/>
      <c r="BH115" s="154"/>
      <c r="BI115" s="154"/>
      <c r="BJ115" s="154"/>
      <c r="BK115" s="154"/>
      <c r="BL115" s="155"/>
    </row>
  </sheetData>
  <mergeCells count="49">
    <mergeCell ref="AF8:AG8"/>
    <mergeCell ref="AI8:AJ8"/>
    <mergeCell ref="AF15:AG15"/>
    <mergeCell ref="AI15:AJ15"/>
    <mergeCell ref="AF22:AG22"/>
    <mergeCell ref="AI22:AJ22"/>
    <mergeCell ref="C2:H2"/>
    <mergeCell ref="B5:E5"/>
    <mergeCell ref="C3:H3"/>
    <mergeCell ref="S5:Z5"/>
    <mergeCell ref="S6:W6"/>
    <mergeCell ref="Y6:Z6"/>
    <mergeCell ref="U37:W37"/>
    <mergeCell ref="AB37:AD37"/>
    <mergeCell ref="AO37:AQ37"/>
    <mergeCell ref="AW37:AX37"/>
    <mergeCell ref="U44:W44"/>
    <mergeCell ref="AB44:AC44"/>
    <mergeCell ref="AO44:AQ44"/>
    <mergeCell ref="AW44:AX44"/>
    <mergeCell ref="AB5:AC5"/>
    <mergeCell ref="AM5:AQ5"/>
    <mergeCell ref="AV5:AW5"/>
    <mergeCell ref="AB18:AC18"/>
    <mergeCell ref="AM6:AQ6"/>
    <mergeCell ref="AS6:AT6"/>
    <mergeCell ref="AV18:AW18"/>
    <mergeCell ref="BA15:BB15"/>
    <mergeCell ref="BD15:BE15"/>
    <mergeCell ref="S2:AC2"/>
    <mergeCell ref="S3:AC3"/>
    <mergeCell ref="S4:W4"/>
    <mergeCell ref="AB4:AC4"/>
    <mergeCell ref="AM4:AQ4"/>
    <mergeCell ref="AW4:AX4"/>
    <mergeCell ref="AM2:AX2"/>
    <mergeCell ref="AM3:AX3"/>
    <mergeCell ref="O22:P22"/>
    <mergeCell ref="L8:M8"/>
    <mergeCell ref="L15:M15"/>
    <mergeCell ref="L22:M22"/>
    <mergeCell ref="O15:P15"/>
    <mergeCell ref="O8:P8"/>
    <mergeCell ref="G18:H18"/>
    <mergeCell ref="G5:H5"/>
    <mergeCell ref="G4:H4"/>
    <mergeCell ref="O41:P41"/>
    <mergeCell ref="BD8:BE8"/>
    <mergeCell ref="BA8:BB8"/>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sheetPr>
    <pageSetUpPr fitToPage="1"/>
  </sheetPr>
  <dimension ref="A2:B113"/>
  <sheetViews>
    <sheetView workbookViewId="0" showGridLines="0" defaultGridColor="1">
      <pane topLeftCell="B1" xSplit="1" ySplit="0" activePane="topRight" state="frozen"/>
    </sheetView>
  </sheetViews>
  <sheetFormatPr defaultColWidth="16.3333" defaultRowHeight="15.4" customHeight="1" outlineLevelRow="0" outlineLevelCol="0"/>
  <cols>
    <col min="1" max="1" width="91.9766" style="276" customWidth="1"/>
    <col min="2" max="2" width="16.3516" style="276" customWidth="1"/>
    <col min="3" max="16384" width="16.3516" style="276" customWidth="1"/>
  </cols>
  <sheetData>
    <row r="1" ht="14.8" customHeight="1">
      <c r="A1" t="s" s="10">
        <v>138</v>
      </c>
      <c r="B1" s="10"/>
    </row>
    <row r="2" ht="13.95" customHeight="1">
      <c r="A2" s="14"/>
      <c r="B2" s="7"/>
    </row>
    <row r="3" ht="14" customHeight="1">
      <c r="A3" t="s" s="277">
        <v>139</v>
      </c>
      <c r="B3" s="7"/>
    </row>
    <row r="4" ht="14" customHeight="1">
      <c r="A4" t="s" s="277">
        <v>140</v>
      </c>
      <c r="B4" s="7"/>
    </row>
    <row r="5" ht="14" customHeight="1">
      <c r="A5" s="278"/>
      <c r="B5" s="7"/>
    </row>
    <row r="6" ht="14" customHeight="1">
      <c r="A6" t="s" s="277">
        <v>141</v>
      </c>
      <c r="B6" s="7"/>
    </row>
    <row r="7" ht="14" customHeight="1">
      <c r="A7" s="278"/>
      <c r="B7" s="7"/>
    </row>
    <row r="8" ht="14" customHeight="1">
      <c r="A8" s="278"/>
      <c r="B8" s="7"/>
    </row>
    <row r="9" ht="14" customHeight="1">
      <c r="A9" t="s" s="277">
        <v>142</v>
      </c>
      <c r="B9" s="7"/>
    </row>
    <row r="10" ht="14" customHeight="1">
      <c r="A10" t="s" s="277">
        <v>143</v>
      </c>
      <c r="B10" s="7"/>
    </row>
    <row r="11" ht="14" customHeight="1">
      <c r="A11" t="s" s="277">
        <v>144</v>
      </c>
      <c r="B11" s="7"/>
    </row>
    <row r="12" ht="14" customHeight="1">
      <c r="A12" t="s" s="277">
        <v>145</v>
      </c>
      <c r="B12" s="7"/>
    </row>
    <row r="13" ht="14" customHeight="1">
      <c r="A13" t="s" s="277">
        <v>146</v>
      </c>
      <c r="B13" s="7"/>
    </row>
    <row r="14" ht="14" customHeight="1">
      <c r="A14" s="278"/>
      <c r="B14" s="7"/>
    </row>
    <row r="15" ht="14" customHeight="1">
      <c r="A15" t="s" s="277">
        <v>147</v>
      </c>
      <c r="B15" s="7"/>
    </row>
    <row r="16" ht="14" customHeight="1">
      <c r="A16" s="278"/>
      <c r="B16" s="7"/>
    </row>
    <row r="17" ht="13.95" customHeight="1">
      <c r="A17" s="14"/>
      <c r="B17" s="7"/>
    </row>
    <row r="18" ht="14" customHeight="1">
      <c r="A18" s="278"/>
      <c r="B18" s="7"/>
    </row>
    <row r="19" ht="13.95" customHeight="1">
      <c r="A19" s="14"/>
      <c r="B19" s="7"/>
    </row>
    <row r="20" ht="14" customHeight="1">
      <c r="A20" s="278"/>
      <c r="B20" s="7"/>
    </row>
    <row r="21" ht="13.95" customHeight="1">
      <c r="A21" s="14"/>
      <c r="B21" s="7"/>
    </row>
    <row r="22" ht="13.95" customHeight="1">
      <c r="A22" s="14"/>
      <c r="B22" s="7"/>
    </row>
    <row r="23" ht="13.95" customHeight="1">
      <c r="A23" s="279"/>
      <c r="B23" s="7"/>
    </row>
    <row r="24" ht="14" customHeight="1">
      <c r="A24" s="278"/>
      <c r="B24" s="7"/>
    </row>
    <row r="25" ht="13.95" customHeight="1">
      <c r="A25" s="14"/>
      <c r="B25" s="7"/>
    </row>
    <row r="26" ht="14" customHeight="1">
      <c r="A26" s="278"/>
      <c r="B26" s="7"/>
    </row>
    <row r="27" ht="14" customHeight="1">
      <c r="A27" s="278"/>
      <c r="B27" s="7"/>
    </row>
    <row r="28" ht="14" customHeight="1">
      <c r="A28" s="278"/>
      <c r="B28" s="7"/>
    </row>
    <row r="29" ht="13.95" customHeight="1">
      <c r="A29" s="14"/>
      <c r="B29" s="7"/>
    </row>
    <row r="30" ht="14" customHeight="1">
      <c r="A30" s="278"/>
      <c r="B30" s="7"/>
    </row>
    <row r="31" ht="13.95" customHeight="1">
      <c r="A31" s="14"/>
      <c r="B31" s="7"/>
    </row>
    <row r="32" ht="14" customHeight="1">
      <c r="A32" s="278"/>
      <c r="B32" s="7"/>
    </row>
    <row r="33" ht="15.95" customHeight="1">
      <c r="A33" s="280"/>
      <c r="B33" s="7"/>
    </row>
    <row r="34" ht="14" customHeight="1">
      <c r="A34" s="278"/>
      <c r="B34" s="7"/>
    </row>
    <row r="35" ht="13.95" customHeight="1">
      <c r="A35" s="14"/>
      <c r="B35" s="7"/>
    </row>
    <row r="36" ht="14" customHeight="1">
      <c r="A36" s="277"/>
      <c r="B36" s="7"/>
    </row>
    <row r="37" ht="13.95" customHeight="1">
      <c r="A37" s="14"/>
      <c r="B37" s="7"/>
    </row>
    <row r="38" ht="14" customHeight="1">
      <c r="A38" s="278"/>
      <c r="B38" s="7"/>
    </row>
    <row r="39" ht="13.95" customHeight="1">
      <c r="A39" s="281"/>
      <c r="B39" s="7"/>
    </row>
    <row r="40" ht="14" customHeight="1">
      <c r="A40" s="278"/>
      <c r="B40" s="7"/>
    </row>
    <row r="41" ht="13.95" customHeight="1">
      <c r="A41" s="14"/>
      <c r="B41" s="7"/>
    </row>
    <row r="42" ht="14" customHeight="1">
      <c r="A42" s="278"/>
      <c r="B42" s="7"/>
    </row>
    <row r="43" ht="14" customHeight="1">
      <c r="A43" s="278"/>
      <c r="B43" s="7"/>
    </row>
    <row r="44" ht="14" customHeight="1">
      <c r="A44" s="278"/>
      <c r="B44" s="7"/>
    </row>
    <row r="45" ht="15.95" customHeight="1">
      <c r="A45" s="280"/>
      <c r="B45" s="7"/>
    </row>
    <row r="46" ht="14" customHeight="1">
      <c r="A46" s="278"/>
      <c r="B46" s="7"/>
    </row>
    <row r="47" ht="13.95" customHeight="1">
      <c r="A47" s="14"/>
      <c r="B47" s="7"/>
    </row>
    <row r="48" ht="13.95" customHeight="1">
      <c r="A48" s="14"/>
      <c r="B48" s="7"/>
    </row>
    <row r="49" ht="13.95" customHeight="1">
      <c r="A49" s="14"/>
      <c r="B49" s="7"/>
    </row>
    <row r="50" ht="13.95" customHeight="1">
      <c r="A50" s="14"/>
      <c r="B50" s="7"/>
    </row>
    <row r="51" ht="13.95" customHeight="1">
      <c r="A51" s="14"/>
      <c r="B51" s="7"/>
    </row>
    <row r="52" ht="13.95" customHeight="1">
      <c r="A52" s="14"/>
      <c r="B52" s="7"/>
    </row>
    <row r="53" ht="13.95" customHeight="1">
      <c r="A53" s="14"/>
      <c r="B53" s="7"/>
    </row>
    <row r="54" ht="14" customHeight="1">
      <c r="A54" s="278"/>
      <c r="B54" s="7"/>
    </row>
    <row r="55" ht="13.95" customHeight="1">
      <c r="A55" s="14"/>
      <c r="B55" s="7"/>
    </row>
    <row r="56" ht="14" customHeight="1">
      <c r="A56" s="278"/>
      <c r="B56" s="7"/>
    </row>
    <row r="57" ht="13.95" customHeight="1">
      <c r="A57" s="14"/>
      <c r="B57" s="7"/>
    </row>
    <row r="58" ht="14" customHeight="1">
      <c r="A58" s="278"/>
      <c r="B58" s="7"/>
    </row>
    <row r="59" ht="13.95" customHeight="1">
      <c r="A59" s="14"/>
      <c r="B59" s="7"/>
    </row>
    <row r="60" ht="14" customHeight="1">
      <c r="A60" s="278"/>
      <c r="B60" s="7"/>
    </row>
    <row r="61" ht="13.95" customHeight="1">
      <c r="A61" s="14"/>
      <c r="B61" s="7"/>
    </row>
    <row r="62" ht="14" customHeight="1">
      <c r="A62" s="278"/>
      <c r="B62" s="7"/>
    </row>
    <row r="63" ht="14" customHeight="1">
      <c r="A63" s="278"/>
      <c r="B63" s="7"/>
    </row>
    <row r="64" ht="14" customHeight="1">
      <c r="A64" s="278"/>
      <c r="B64" s="7"/>
    </row>
    <row r="65" ht="13.95" customHeight="1">
      <c r="A65" s="14"/>
      <c r="B65" s="7"/>
    </row>
    <row r="66" ht="14" customHeight="1">
      <c r="A66" s="278"/>
      <c r="B66" s="7"/>
    </row>
    <row r="67" ht="13.95" customHeight="1">
      <c r="A67" s="14"/>
      <c r="B67" s="7"/>
    </row>
    <row r="68" ht="14" customHeight="1">
      <c r="A68" s="278"/>
      <c r="B68" s="7"/>
    </row>
    <row r="69" ht="13.95" customHeight="1">
      <c r="A69" s="14"/>
      <c r="B69" s="7"/>
    </row>
    <row r="70" ht="14" customHeight="1">
      <c r="A70" s="278"/>
      <c r="B70" s="7"/>
    </row>
    <row r="71" ht="13.95" customHeight="1">
      <c r="A71" s="14"/>
      <c r="B71" s="7"/>
    </row>
    <row r="72" ht="14" customHeight="1">
      <c r="A72" s="278"/>
      <c r="B72" s="7"/>
    </row>
    <row r="73" ht="13.95" customHeight="1">
      <c r="A73" s="14"/>
      <c r="B73" s="7"/>
    </row>
    <row r="74" ht="14" customHeight="1">
      <c r="A74" s="278"/>
      <c r="B74" s="7"/>
    </row>
    <row r="75" ht="13.95" customHeight="1">
      <c r="A75" s="14"/>
      <c r="B75" s="7"/>
    </row>
    <row r="76" ht="14" customHeight="1">
      <c r="A76" s="278"/>
      <c r="B76" s="7"/>
    </row>
    <row r="77" ht="13.95" customHeight="1">
      <c r="A77" s="14"/>
      <c r="B77" s="7"/>
    </row>
    <row r="78" ht="14" customHeight="1">
      <c r="A78" s="278"/>
      <c r="B78" s="7"/>
    </row>
    <row r="79" ht="13.95" customHeight="1">
      <c r="A79" s="14"/>
      <c r="B79" s="7"/>
    </row>
    <row r="80" ht="14" customHeight="1">
      <c r="A80" s="278"/>
      <c r="B80" s="7"/>
    </row>
    <row r="81" ht="13.95" customHeight="1">
      <c r="A81" s="14"/>
      <c r="B81" s="7"/>
    </row>
    <row r="82" ht="14" customHeight="1">
      <c r="A82" s="278"/>
      <c r="B82" s="7"/>
    </row>
    <row r="83" ht="13.95" customHeight="1">
      <c r="A83" s="14"/>
      <c r="B83" s="7"/>
    </row>
    <row r="84" ht="13.95" customHeight="1">
      <c r="A84" s="14"/>
      <c r="B84" s="7"/>
    </row>
    <row r="85" ht="13.95" customHeight="1">
      <c r="A85" s="14"/>
      <c r="B85" s="7"/>
    </row>
    <row r="86" ht="14" customHeight="1">
      <c r="A86" s="278"/>
      <c r="B86" s="7"/>
    </row>
    <row r="87" ht="13.95" customHeight="1">
      <c r="A87" s="14"/>
      <c r="B87" s="7"/>
    </row>
    <row r="88" ht="14" customHeight="1">
      <c r="A88" s="278"/>
      <c r="B88" s="7"/>
    </row>
    <row r="89" ht="14" customHeight="1">
      <c r="A89" s="278"/>
      <c r="B89" s="7"/>
    </row>
    <row r="90" ht="14" customHeight="1">
      <c r="A90" s="278"/>
      <c r="B90" s="7"/>
    </row>
    <row r="91" ht="13.95" customHeight="1">
      <c r="A91" s="14"/>
      <c r="B91" s="7"/>
    </row>
    <row r="92" ht="14" customHeight="1">
      <c r="A92" s="278"/>
      <c r="B92" s="7"/>
    </row>
    <row r="93" ht="13.95" customHeight="1">
      <c r="A93" s="14"/>
      <c r="B93" s="7"/>
    </row>
    <row r="94" ht="14" customHeight="1">
      <c r="A94" s="278"/>
      <c r="B94" s="7"/>
    </row>
    <row r="95" ht="13.95" customHeight="1">
      <c r="A95" s="14"/>
      <c r="B95" s="7"/>
    </row>
    <row r="96" ht="14" customHeight="1">
      <c r="A96" s="278"/>
      <c r="B96" s="7"/>
    </row>
    <row r="97" ht="13.95" customHeight="1">
      <c r="A97" s="14"/>
      <c r="B97" s="7"/>
    </row>
    <row r="98" ht="14" customHeight="1">
      <c r="A98" s="278"/>
      <c r="B98" s="7"/>
    </row>
    <row r="99" ht="15.95" customHeight="1">
      <c r="A99" s="280"/>
      <c r="B99" s="7"/>
    </row>
    <row r="100" ht="14" customHeight="1">
      <c r="A100" s="278"/>
      <c r="B100" s="7"/>
    </row>
    <row r="101" ht="13.95" customHeight="1">
      <c r="A101" s="14"/>
      <c r="B101" s="7"/>
    </row>
    <row r="102" ht="14" customHeight="1">
      <c r="A102" s="278"/>
      <c r="B102" s="7"/>
    </row>
    <row r="103" ht="13.95" customHeight="1">
      <c r="A103" s="14"/>
      <c r="B103" s="7"/>
    </row>
    <row r="104" ht="14" customHeight="1">
      <c r="A104" s="278"/>
      <c r="B104" s="7"/>
    </row>
    <row r="105" ht="14" customHeight="1">
      <c r="A105" s="278"/>
      <c r="B105" s="7"/>
    </row>
    <row r="106" ht="14" customHeight="1">
      <c r="A106" s="278"/>
      <c r="B106" s="7"/>
    </row>
    <row r="107" ht="13.95" customHeight="1">
      <c r="A107" s="14"/>
      <c r="B107" s="7"/>
    </row>
    <row r="108" ht="14" customHeight="1">
      <c r="A108" s="278"/>
      <c r="B108" s="7"/>
    </row>
    <row r="109" ht="15.95" customHeight="1">
      <c r="A109" s="280"/>
      <c r="B109" s="7"/>
    </row>
    <row r="110" ht="13.95" customHeight="1">
      <c r="A110" s="14"/>
      <c r="B110" s="7"/>
    </row>
    <row r="111" ht="13.95" customHeight="1">
      <c r="A111" s="14"/>
      <c r="B111" s="7"/>
    </row>
    <row r="112" ht="13.95" customHeight="1">
      <c r="A112" s="14"/>
      <c r="B112" s="7"/>
    </row>
    <row r="113" ht="13.95" customHeight="1">
      <c r="A113" s="14"/>
      <c r="B113" s="7"/>
    </row>
  </sheetData>
  <mergeCells count="1">
    <mergeCell ref="A1:B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8.xml><?xml version="1.0" encoding="utf-8"?>
<worksheet xmlns:r="http://schemas.openxmlformats.org/officeDocument/2006/relationships" xmlns="http://schemas.openxmlformats.org/spreadsheetml/2006/main">
  <sheetPr>
    <pageSetUpPr fitToPage="1"/>
  </sheetPr>
  <dimension ref="A2:B41"/>
  <sheetViews>
    <sheetView workbookViewId="0" showGridLines="0" defaultGridColor="1">
      <pane topLeftCell="B3" xSplit="1" ySplit="2" activePane="bottomRight" state="frozen"/>
    </sheetView>
  </sheetViews>
  <sheetFormatPr defaultColWidth="16.3333" defaultRowHeight="15.4" customHeight="1" outlineLevelRow="0" outlineLevelCol="0"/>
  <cols>
    <col min="1" max="1" width="122.062" style="282" customWidth="1"/>
    <col min="2" max="2" width="16.3516" style="282" customWidth="1"/>
    <col min="3" max="16384" width="16.3516" style="282" customWidth="1"/>
  </cols>
  <sheetData>
    <row r="1" ht="14.8" customHeight="1">
      <c r="A1" t="s" s="10">
        <v>148</v>
      </c>
      <c r="B1" s="10"/>
    </row>
    <row r="2" ht="50.2" customHeight="1">
      <c r="A2" t="s" s="283">
        <v>149</v>
      </c>
      <c r="B2" s="2"/>
    </row>
    <row r="3" ht="14.2" customHeight="1">
      <c r="A3" s="284"/>
      <c r="B3" s="4"/>
    </row>
    <row r="4" ht="14" customHeight="1">
      <c r="A4" t="s" s="277">
        <v>150</v>
      </c>
      <c r="B4" s="7"/>
    </row>
    <row r="5" ht="14" customHeight="1">
      <c r="A5" s="278"/>
      <c r="B5" s="7"/>
    </row>
    <row r="6" ht="14" customHeight="1">
      <c r="A6" t="s" s="277">
        <v>151</v>
      </c>
      <c r="B6" s="7"/>
    </row>
    <row r="7" ht="38" customHeight="1">
      <c r="A7" t="s" s="277">
        <v>152</v>
      </c>
      <c r="B7" s="7"/>
    </row>
    <row r="8" ht="14" customHeight="1">
      <c r="A8" s="278"/>
      <c r="B8" s="7"/>
    </row>
    <row r="9" ht="50" customHeight="1">
      <c r="A9" t="s" s="277">
        <v>153</v>
      </c>
      <c r="B9" s="7"/>
    </row>
    <row r="10" ht="14" customHeight="1">
      <c r="A10" s="278"/>
      <c r="B10" s="7"/>
    </row>
    <row r="11" ht="26" customHeight="1">
      <c r="A11" t="s" s="277">
        <v>154</v>
      </c>
      <c r="B11" s="7"/>
    </row>
    <row r="12" ht="14" customHeight="1">
      <c r="A12" s="278"/>
      <c r="B12" s="7"/>
    </row>
    <row r="13" ht="38" customHeight="1">
      <c r="A13" t="s" s="277">
        <v>155</v>
      </c>
      <c r="B13" s="7"/>
    </row>
    <row r="14" ht="14" customHeight="1">
      <c r="A14" s="278"/>
      <c r="B14" s="7"/>
    </row>
    <row r="15" ht="26" customHeight="1">
      <c r="A15" t="s" s="277">
        <v>156</v>
      </c>
      <c r="B15" s="7"/>
    </row>
    <row r="16" ht="14" customHeight="1">
      <c r="A16" s="278"/>
      <c r="B16" s="7"/>
    </row>
    <row r="17" ht="26" customHeight="1">
      <c r="A17" t="s" s="277">
        <v>157</v>
      </c>
      <c r="B17" s="7"/>
    </row>
    <row r="18" ht="14" customHeight="1">
      <c r="A18" s="278"/>
      <c r="B18" s="7"/>
    </row>
    <row r="19" ht="62" customHeight="1">
      <c r="A19" t="s" s="277">
        <v>158</v>
      </c>
      <c r="B19" s="7"/>
    </row>
    <row r="20" ht="14" customHeight="1">
      <c r="A20" s="278"/>
      <c r="B20" s="7"/>
    </row>
    <row r="21" ht="62" customHeight="1">
      <c r="A21" t="s" s="277">
        <v>159</v>
      </c>
      <c r="B21" s="7"/>
    </row>
    <row r="22" ht="13.95" customHeight="1">
      <c r="A22" s="14"/>
      <c r="B22" s="7"/>
    </row>
    <row r="23" ht="14" customHeight="1">
      <c r="A23" t="s" s="285">
        <v>160</v>
      </c>
      <c r="B23" s="7"/>
    </row>
    <row r="24" ht="14" customHeight="1">
      <c r="A24" s="278"/>
      <c r="B24" s="7"/>
    </row>
    <row r="25" ht="14" customHeight="1">
      <c r="A25" t="s" s="277">
        <v>161</v>
      </c>
      <c r="B25" s="7"/>
    </row>
    <row r="26" ht="50" customHeight="1">
      <c r="A26" t="s" s="286">
        <v>162</v>
      </c>
      <c r="B26" s="7"/>
    </row>
    <row r="27" ht="14" customHeight="1">
      <c r="A27" t="s" s="286">
        <v>163</v>
      </c>
      <c r="B27" s="7"/>
    </row>
    <row r="28" ht="14" customHeight="1">
      <c r="A28" t="s" s="287">
        <v>164</v>
      </c>
      <c r="B28" s="7"/>
    </row>
    <row r="29" ht="14" customHeight="1">
      <c r="A29" t="s" s="288">
        <v>165</v>
      </c>
      <c r="B29" s="7"/>
    </row>
    <row r="30" ht="14" customHeight="1">
      <c r="A30" t="s" s="287">
        <v>166</v>
      </c>
      <c r="B30" s="7"/>
    </row>
    <row r="31" ht="14" customHeight="1">
      <c r="A31" t="s" s="289">
        <v>167</v>
      </c>
      <c r="B31" s="7"/>
    </row>
    <row r="32" ht="14" customHeight="1">
      <c r="A32" t="s" s="290">
        <v>168</v>
      </c>
      <c r="B32" s="7"/>
    </row>
    <row r="33" ht="14" customHeight="1">
      <c r="A33" t="s" s="291">
        <v>169</v>
      </c>
      <c r="B33" s="7"/>
    </row>
    <row r="34" ht="26" customHeight="1">
      <c r="A34" t="s" s="287">
        <v>170</v>
      </c>
      <c r="B34" s="7"/>
    </row>
    <row r="35" ht="14" customHeight="1">
      <c r="A35" t="s" s="288">
        <v>171</v>
      </c>
      <c r="B35" s="7"/>
    </row>
    <row r="36" ht="14" customHeight="1">
      <c r="A36" t="s" s="290">
        <v>172</v>
      </c>
      <c r="B36" s="7"/>
    </row>
    <row r="37" ht="14" customHeight="1">
      <c r="A37" t="s" s="289">
        <v>173</v>
      </c>
      <c r="B37" s="7"/>
    </row>
    <row r="38" ht="14" customHeight="1">
      <c r="A38" t="s" s="290">
        <v>174</v>
      </c>
      <c r="B38" s="7"/>
    </row>
    <row r="39" ht="14" customHeight="1">
      <c r="A39" t="s" s="292">
        <v>175</v>
      </c>
      <c r="B39" s="7"/>
    </row>
    <row r="40" ht="14" customHeight="1">
      <c r="A40" t="s" s="290">
        <v>176</v>
      </c>
      <c r="B40" s="7"/>
    </row>
    <row r="41" ht="14" customHeight="1">
      <c r="A41" t="s" s="289">
        <v>177</v>
      </c>
      <c r="B41" s="7"/>
    </row>
  </sheetData>
  <mergeCells count="1">
    <mergeCell ref="A1:B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9.xml><?xml version="1.0" encoding="utf-8"?>
<worksheet xmlns:r="http://schemas.openxmlformats.org/officeDocument/2006/relationships" xmlns="http://schemas.openxmlformats.org/spreadsheetml/2006/main">
  <dimension ref="A1:T25"/>
  <sheetViews>
    <sheetView workbookViewId="0" showGridLines="0" defaultGridColor="1"/>
  </sheetViews>
  <sheetFormatPr defaultColWidth="8.83333" defaultRowHeight="15" customHeight="1" outlineLevelRow="0" outlineLevelCol="0"/>
  <cols>
    <col min="1" max="1" width="22.3516" style="293" customWidth="1"/>
    <col min="2" max="7" width="10.8516" style="293" customWidth="1"/>
    <col min="8" max="8" width="9.85156" style="293" customWidth="1"/>
    <col min="9" max="9" width="11.8516" style="293" customWidth="1"/>
    <col min="10" max="13" width="10.8516" style="293" customWidth="1"/>
    <col min="14" max="20" width="9.17188" style="293" customWidth="1"/>
    <col min="21" max="16384" width="8.85156" style="293" customWidth="1"/>
  </cols>
  <sheetData>
    <row r="1" ht="13.55" customHeight="1">
      <c r="A1" s="294"/>
      <c r="B1" s="23"/>
      <c r="C1" s="23"/>
      <c r="D1" s="23"/>
      <c r="E1" s="23"/>
      <c r="F1" s="23"/>
      <c r="G1" s="23"/>
      <c r="H1" s="23"/>
      <c r="I1" s="23"/>
      <c r="J1" s="23"/>
      <c r="K1" s="23"/>
      <c r="L1" s="23"/>
      <c r="M1" s="23"/>
      <c r="N1" s="23"/>
      <c r="O1" s="23"/>
      <c r="P1" s="23"/>
      <c r="Q1" s="23"/>
      <c r="R1" s="23"/>
      <c r="S1" s="23"/>
      <c r="T1" s="163"/>
    </row>
    <row r="2" ht="13.55" customHeight="1">
      <c r="A2" s="295"/>
      <c r="B2" t="s" s="296">
        <v>178</v>
      </c>
      <c r="C2" t="s" s="296">
        <v>179</v>
      </c>
      <c r="D2" t="s" s="296">
        <v>180</v>
      </c>
      <c r="E2" t="s" s="296">
        <v>181</v>
      </c>
      <c r="F2" t="s" s="296">
        <v>182</v>
      </c>
      <c r="G2" t="s" s="296">
        <v>183</v>
      </c>
      <c r="H2" t="s" s="296">
        <v>184</v>
      </c>
      <c r="I2" t="s" s="296">
        <v>185</v>
      </c>
      <c r="J2" t="s" s="296">
        <v>186</v>
      </c>
      <c r="K2" t="s" s="296">
        <v>187</v>
      </c>
      <c r="L2" t="s" s="296">
        <v>188</v>
      </c>
      <c r="M2" t="s" s="296">
        <v>189</v>
      </c>
      <c r="N2" s="32"/>
      <c r="O2" s="32"/>
      <c r="P2" s="32"/>
      <c r="Q2" s="32"/>
      <c r="R2" s="32"/>
      <c r="S2" s="32"/>
      <c r="T2" s="145"/>
    </row>
    <row r="3" ht="13.55" customHeight="1">
      <c r="A3" t="s" s="297">
        <v>21</v>
      </c>
      <c r="B3" s="298">
        <v>75000</v>
      </c>
      <c r="C3" s="298">
        <v>70000</v>
      </c>
      <c r="D3" s="298">
        <v>65000</v>
      </c>
      <c r="E3" s="298">
        <v>50000</v>
      </c>
      <c r="F3" s="298">
        <v>85000</v>
      </c>
      <c r="G3" s="298">
        <v>75000</v>
      </c>
      <c r="H3" s="298">
        <v>50000</v>
      </c>
      <c r="I3" s="298">
        <v>45000</v>
      </c>
      <c r="J3" s="298">
        <v>75000</v>
      </c>
      <c r="K3" s="298">
        <v>90000</v>
      </c>
      <c r="L3" s="298">
        <v>100000</v>
      </c>
      <c r="M3" s="298">
        <v>120000</v>
      </c>
      <c r="N3" s="299"/>
      <c r="O3" s="32"/>
      <c r="P3" s="32"/>
      <c r="Q3" s="32"/>
      <c r="R3" s="32"/>
      <c r="S3" s="32"/>
      <c r="T3" s="145"/>
    </row>
    <row r="4" ht="13.55" customHeight="1">
      <c r="A4" t="s" s="297">
        <v>24</v>
      </c>
      <c r="B4" s="298">
        <v>70000</v>
      </c>
      <c r="C4" s="298">
        <v>50000</v>
      </c>
      <c r="D4" s="298">
        <v>30000</v>
      </c>
      <c r="E4" s="298">
        <v>54000</v>
      </c>
      <c r="F4" s="298">
        <v>35000</v>
      </c>
      <c r="G4" s="298">
        <v>40000</v>
      </c>
      <c r="H4" s="298">
        <v>25000</v>
      </c>
      <c r="I4" s="298">
        <v>15000</v>
      </c>
      <c r="J4" s="298">
        <v>70000</v>
      </c>
      <c r="K4" s="298">
        <v>50000</v>
      </c>
      <c r="L4" s="298">
        <v>20000</v>
      </c>
      <c r="M4" s="298">
        <v>10000</v>
      </c>
      <c r="N4" s="299"/>
      <c r="O4" s="32"/>
      <c r="P4" s="32"/>
      <c r="Q4" s="32"/>
      <c r="R4" s="32"/>
      <c r="S4" s="32"/>
      <c r="T4" s="145"/>
    </row>
    <row r="5" ht="13.55" customHeight="1">
      <c r="A5" t="s" s="297">
        <v>37</v>
      </c>
      <c r="B5" s="298">
        <v>45000</v>
      </c>
      <c r="C5" s="298">
        <v>40000</v>
      </c>
      <c r="D5" s="298">
        <v>35000</v>
      </c>
      <c r="E5" s="298">
        <v>90000</v>
      </c>
      <c r="F5" s="298">
        <v>85000</v>
      </c>
      <c r="G5" s="298">
        <v>75000</v>
      </c>
      <c r="H5" s="298">
        <v>52000</v>
      </c>
      <c r="I5" s="298">
        <v>25000</v>
      </c>
      <c r="J5" s="298">
        <v>30000</v>
      </c>
      <c r="K5" s="298">
        <v>15000</v>
      </c>
      <c r="L5" s="298">
        <v>40000</v>
      </c>
      <c r="M5" s="298">
        <v>75000</v>
      </c>
      <c r="N5" s="299"/>
      <c r="O5" s="32"/>
      <c r="P5" s="32"/>
      <c r="Q5" s="32"/>
      <c r="R5" s="32"/>
      <c r="S5" s="32"/>
      <c r="T5" s="145"/>
    </row>
    <row r="6" ht="8" customHeight="1">
      <c r="A6" s="300"/>
      <c r="B6" s="301"/>
      <c r="C6" s="301"/>
      <c r="D6" s="301"/>
      <c r="E6" s="301"/>
      <c r="F6" s="301"/>
      <c r="G6" s="301"/>
      <c r="H6" s="301"/>
      <c r="I6" s="301"/>
      <c r="J6" s="301"/>
      <c r="K6" s="301"/>
      <c r="L6" s="301"/>
      <c r="M6" s="301"/>
      <c r="N6" s="32"/>
      <c r="O6" s="32"/>
      <c r="P6" s="32"/>
      <c r="Q6" s="32"/>
      <c r="R6" s="32"/>
      <c r="S6" s="32"/>
      <c r="T6" s="145"/>
    </row>
    <row r="7" ht="13.55" customHeight="1">
      <c r="A7" t="s" s="297">
        <v>18</v>
      </c>
      <c r="B7" s="298">
        <v>313750</v>
      </c>
      <c r="C7" s="298">
        <f>B7+B7</f>
        <v>627500</v>
      </c>
      <c r="D7" s="298">
        <f>B7+C7</f>
        <v>941250</v>
      </c>
      <c r="E7" s="298">
        <f>B$7+D7</f>
        <v>1255000</v>
      </c>
      <c r="F7" s="298">
        <f>C$7+E7</f>
        <v>1882500</v>
      </c>
      <c r="G7" s="298">
        <f>D$7+F7</f>
        <v>2823750</v>
      </c>
      <c r="H7" s="298">
        <f>E$7+G7</f>
        <v>4078750</v>
      </c>
      <c r="I7" s="298">
        <f>F$7+H7</f>
        <v>5961250</v>
      </c>
      <c r="J7" s="298">
        <f>G$7+I7</f>
        <v>8785000</v>
      </c>
      <c r="K7" s="298">
        <f>H$7+J7</f>
        <v>12863750</v>
      </c>
      <c r="L7" s="298">
        <f>I$7+K7</f>
        <v>18825000</v>
      </c>
      <c r="M7" s="298">
        <f>J$7+L7</f>
        <v>27610000</v>
      </c>
      <c r="N7" s="299"/>
      <c r="O7" s="32"/>
      <c r="P7" s="32"/>
      <c r="Q7" s="32"/>
      <c r="R7" s="32"/>
      <c r="S7" s="32"/>
      <c r="T7" s="145"/>
    </row>
    <row r="8" ht="13.55" customHeight="1">
      <c r="A8" t="s" s="297">
        <v>20</v>
      </c>
      <c r="B8" s="298">
        <v>228333.333333333</v>
      </c>
      <c r="C8" s="298">
        <f>B8+B8</f>
        <v>456666.666666666</v>
      </c>
      <c r="D8" s="298">
        <f>B8+C8</f>
        <v>684999.999999999</v>
      </c>
      <c r="E8" s="298">
        <f>B$7+D8</f>
        <v>998749.999999999</v>
      </c>
      <c r="F8" s="298">
        <f>C$7+E8</f>
        <v>1626250</v>
      </c>
      <c r="G8" s="298">
        <f>D$7+F8</f>
        <v>2567500</v>
      </c>
      <c r="H8" s="298">
        <f>E$7+G8</f>
        <v>3822500</v>
      </c>
      <c r="I8" s="298">
        <f>F$7+H8</f>
        <v>5705000</v>
      </c>
      <c r="J8" s="298">
        <f>G$7+I8</f>
        <v>8528750</v>
      </c>
      <c r="K8" s="298">
        <f>H$7+J8</f>
        <v>12607500</v>
      </c>
      <c r="L8" s="298">
        <f>I$7+K8</f>
        <v>18568750</v>
      </c>
      <c r="M8" s="298">
        <f>J$7+L8</f>
        <v>27353750</v>
      </c>
      <c r="N8" s="299"/>
      <c r="O8" s="32"/>
      <c r="P8" s="32"/>
      <c r="Q8" s="32"/>
      <c r="R8" s="32"/>
      <c r="S8" s="32"/>
      <c r="T8" s="145"/>
    </row>
    <row r="9" ht="13.55" customHeight="1">
      <c r="A9" t="s" s="297">
        <v>27</v>
      </c>
      <c r="B9" s="298">
        <v>61000</v>
      </c>
      <c r="C9" s="298">
        <f>B9+B9</f>
        <v>122000</v>
      </c>
      <c r="D9" s="298">
        <f>B9+C9</f>
        <v>183000</v>
      </c>
      <c r="E9" s="298">
        <f>B$7+D9</f>
        <v>496750</v>
      </c>
      <c r="F9" s="298">
        <f>C$7+E9</f>
        <v>1124250</v>
      </c>
      <c r="G9" s="298">
        <f>D$7+F9</f>
        <v>2065500</v>
      </c>
      <c r="H9" s="298">
        <f>E$7+G9</f>
        <v>3320500</v>
      </c>
      <c r="I9" s="298">
        <f>F$7+H9</f>
        <v>5203000</v>
      </c>
      <c r="J9" s="298">
        <f>G$7+I9</f>
        <v>8026750</v>
      </c>
      <c r="K9" s="298">
        <f>H$7+J9</f>
        <v>12105500</v>
      </c>
      <c r="L9" s="298">
        <f>I$7+K9</f>
        <v>18066750</v>
      </c>
      <c r="M9" s="298">
        <f>J$7+L9</f>
        <v>26851750</v>
      </c>
      <c r="N9" s="299"/>
      <c r="O9" s="32"/>
      <c r="P9" s="32"/>
      <c r="Q9" s="32"/>
      <c r="R9" s="32"/>
      <c r="S9" s="32"/>
      <c r="T9" s="145"/>
    </row>
    <row r="10" ht="13.55" customHeight="1">
      <c r="A10" s="302"/>
      <c r="B10" s="228"/>
      <c r="C10" s="228"/>
      <c r="D10" s="228"/>
      <c r="E10" s="228"/>
      <c r="F10" s="228"/>
      <c r="G10" s="228"/>
      <c r="H10" s="228"/>
      <c r="I10" s="228"/>
      <c r="J10" s="228"/>
      <c r="K10" s="228"/>
      <c r="L10" s="228"/>
      <c r="M10" s="228"/>
      <c r="N10" s="32"/>
      <c r="O10" s="32"/>
      <c r="P10" s="32"/>
      <c r="Q10" s="32"/>
      <c r="R10" s="32"/>
      <c r="S10" s="32"/>
      <c r="T10" s="145"/>
    </row>
    <row r="11" ht="13.55" customHeight="1">
      <c r="A11" t="s" s="303">
        <v>190</v>
      </c>
      <c r="B11" s="296"/>
      <c r="C11" s="296"/>
      <c r="D11" s="296"/>
      <c r="E11" s="296"/>
      <c r="F11" s="296"/>
      <c r="G11" s="296"/>
      <c r="H11" s="296"/>
      <c r="I11" s="296"/>
      <c r="J11" s="296"/>
      <c r="K11" s="296"/>
      <c r="L11" s="296"/>
      <c r="M11" s="296"/>
      <c r="N11" s="32"/>
      <c r="O11" s="32"/>
      <c r="P11" s="32"/>
      <c r="Q11" s="32"/>
      <c r="R11" s="32"/>
      <c r="S11" s="32"/>
      <c r="T11" s="145"/>
    </row>
    <row r="12" ht="13.55" customHeight="1">
      <c r="A12" t="s" s="297">
        <v>124</v>
      </c>
      <c r="B12" s="304">
        <f>(B4/B8)*365</f>
        <v>111.897810218978</v>
      </c>
      <c r="C12" s="304">
        <f>(C4/C8)*365</f>
        <v>39.9635036496351</v>
      </c>
      <c r="D12" s="304">
        <f>(D4/D8)*365</f>
        <v>15.985401459854</v>
      </c>
      <c r="E12" s="304">
        <f>(E4/E8)*365</f>
        <v>19.7346683354193</v>
      </c>
      <c r="F12" s="304">
        <f>(F4/F8)*365</f>
        <v>7.85549577248271</v>
      </c>
      <c r="G12" s="304">
        <f>(G4/G8)*365</f>
        <v>5.68646543330088</v>
      </c>
      <c r="H12" s="304">
        <f>(H4/H8)*365</f>
        <v>2.38718116415958</v>
      </c>
      <c r="I12" s="304">
        <f>(I4/I8)*365</f>
        <v>0.959684487291849</v>
      </c>
      <c r="J12" s="304">
        <f>(J4/J8)*365</f>
        <v>2.99574967023304</v>
      </c>
      <c r="K12" s="304">
        <f>(K4/K8)*365</f>
        <v>1.44755106087646</v>
      </c>
      <c r="L12" s="304">
        <f>(L4/L8)*365</f>
        <v>0.393133625042073</v>
      </c>
      <c r="M12" s="304">
        <f>(M4/M8)*365</f>
        <v>0.13343691449984</v>
      </c>
      <c r="N12" s="299"/>
      <c r="O12" s="32"/>
      <c r="P12" s="32"/>
      <c r="Q12" s="32"/>
      <c r="R12" s="32"/>
      <c r="S12" s="32"/>
      <c r="T12" s="145"/>
    </row>
    <row r="13" ht="13.55" customHeight="1">
      <c r="A13" t="s" s="297">
        <v>132</v>
      </c>
      <c r="B13" s="304">
        <f>(B3/B7)*365</f>
        <v>87.25099601593629</v>
      </c>
      <c r="C13" s="304">
        <f>(C3/C7)*365</f>
        <v>40.7171314741036</v>
      </c>
      <c r="D13" s="304">
        <f>(D3/D7)*365</f>
        <v>25.2058432934927</v>
      </c>
      <c r="E13" s="304">
        <f>(E3/E7)*365</f>
        <v>14.5418326693227</v>
      </c>
      <c r="F13" s="304">
        <f>(F3/F7)*365</f>
        <v>16.4807436918991</v>
      </c>
      <c r="G13" s="304">
        <f>(G3/G7)*365</f>
        <v>9.69455511288181</v>
      </c>
      <c r="H13" s="304">
        <f>(H3/H7)*365</f>
        <v>4.4744100520993</v>
      </c>
      <c r="I13" s="304">
        <f>(I3/I7)*365</f>
        <v>2.75529461102957</v>
      </c>
      <c r="J13" s="304">
        <f>(J3/J7)*365</f>
        <v>3.11610700056915</v>
      </c>
      <c r="K13" s="304">
        <f>(K3/K7)*365</f>
        <v>2.55368768827131</v>
      </c>
      <c r="L13" s="304">
        <f>(L3/L7)*365</f>
        <v>1.93891102257636</v>
      </c>
      <c r="M13" s="304">
        <f>(M3/M7)*365</f>
        <v>1.5863817457443</v>
      </c>
      <c r="N13" s="299"/>
      <c r="O13" s="32"/>
      <c r="P13" s="32"/>
      <c r="Q13" s="32"/>
      <c r="R13" s="32"/>
      <c r="S13" s="32"/>
      <c r="T13" s="145"/>
    </row>
    <row r="14" ht="13.55" customHeight="1">
      <c r="A14" t="s" s="297">
        <v>135</v>
      </c>
      <c r="B14" s="304">
        <f>(B5/B8)*365</f>
        <v>71.93430656934321</v>
      </c>
      <c r="C14" s="304">
        <f>(C5/C8)*365</f>
        <v>31.9708029197081</v>
      </c>
      <c r="D14" s="304">
        <f>(D5/D8)*365</f>
        <v>18.6496350364964</v>
      </c>
      <c r="E14" s="304">
        <f>(E5/E8)*365</f>
        <v>32.8911138923655</v>
      </c>
      <c r="F14" s="304">
        <f>(F5/F8)*365</f>
        <v>19.0776325903151</v>
      </c>
      <c r="G14" s="304">
        <f>(G5/G8)*365</f>
        <v>10.6621226874391</v>
      </c>
      <c r="H14" s="304">
        <f>(H5/H8)*365</f>
        <v>4.96533682145193</v>
      </c>
      <c r="I14" s="304">
        <f>(I5/I8)*365</f>
        <v>1.59947414548642</v>
      </c>
      <c r="J14" s="304">
        <f>(J5/J8)*365</f>
        <v>1.28389271581416</v>
      </c>
      <c r="K14" s="304">
        <f>(K5/K8)*365</f>
        <v>0.434265318262939</v>
      </c>
      <c r="L14" s="304">
        <f>(L5/L8)*365</f>
        <v>0.786267250084147</v>
      </c>
      <c r="M14" s="304">
        <f>(M5/M8)*365</f>
        <v>1.0007768587488</v>
      </c>
      <c r="N14" s="299"/>
      <c r="O14" s="32"/>
      <c r="P14" s="32"/>
      <c r="Q14" s="32"/>
      <c r="R14" s="32"/>
      <c r="S14" s="32"/>
      <c r="T14" s="145"/>
    </row>
    <row r="15" ht="15.75" customHeight="1">
      <c r="A15" t="s" s="305">
        <v>110</v>
      </c>
      <c r="B15" s="306">
        <f>B12+B13-B14</f>
        <v>127.214499665571</v>
      </c>
      <c r="C15" s="306">
        <f>C12+C13-C14</f>
        <v>48.7098322040306</v>
      </c>
      <c r="D15" s="306">
        <f>D12+D13-D14</f>
        <v>22.5416097168503</v>
      </c>
      <c r="E15" s="306">
        <f>E12+E13-E14</f>
        <v>1.3853871123765</v>
      </c>
      <c r="F15" s="306">
        <f>F12+F13-F14</f>
        <v>5.25860687406671</v>
      </c>
      <c r="G15" s="306">
        <f>G12+G13-G14</f>
        <v>4.71889785874359</v>
      </c>
      <c r="H15" s="306">
        <f>H12+H13-H14</f>
        <v>1.89625439480695</v>
      </c>
      <c r="I15" s="306">
        <f>I12+I13-I14</f>
        <v>2.115504952835</v>
      </c>
      <c r="J15" s="306">
        <f>J12+J13-J14</f>
        <v>4.82796395498803</v>
      </c>
      <c r="K15" s="306">
        <f>K12+K13-K14</f>
        <v>3.56697343088483</v>
      </c>
      <c r="L15" s="306">
        <f>L12+L13-L14</f>
        <v>1.54577739753429</v>
      </c>
      <c r="M15" s="306">
        <f>M12+M13-M14</f>
        <v>0.71904180149534</v>
      </c>
      <c r="N15" s="299"/>
      <c r="O15" s="32"/>
      <c r="P15" s="32"/>
      <c r="Q15" s="32"/>
      <c r="R15" s="32"/>
      <c r="S15" s="32"/>
      <c r="T15" s="145"/>
    </row>
    <row r="16" ht="15.75" customHeight="1">
      <c r="A16" t="s" s="307">
        <v>190</v>
      </c>
      <c r="B16" s="308">
        <f>B15*(B8/365)</f>
        <v>79581.6733067726</v>
      </c>
      <c r="C16" s="308">
        <f>C15*(C8/365)</f>
        <v>60942.8950863213</v>
      </c>
      <c r="D16" s="308">
        <f>D15*(D8/365)</f>
        <v>42304.1168658697</v>
      </c>
      <c r="E16" s="308">
        <f>E15*(E8/365)</f>
        <v>3790.836653386380</v>
      </c>
      <c r="F16" s="308">
        <f>F15*(F8/365)</f>
        <v>23429.6148738383</v>
      </c>
      <c r="G16" s="308">
        <f>G15*(G8/365)</f>
        <v>33193.891102258</v>
      </c>
      <c r="H16" s="308">
        <f>H15*(H8/365)</f>
        <v>19858.7189702728</v>
      </c>
      <c r="I16" s="308">
        <f>I15*(I8/365)</f>
        <v>33065.6322080101</v>
      </c>
      <c r="J16" s="308">
        <f>J15*(J8/365)</f>
        <v>112812.322140011</v>
      </c>
      <c r="K16" s="308">
        <f>K15*(K8/365)</f>
        <v>123207.171314741</v>
      </c>
      <c r="L16" s="308">
        <f>L15*(L8/365)</f>
        <v>78638.7782204516</v>
      </c>
      <c r="M16" s="309">
        <f>M15*(M8/365)</f>
        <v>53886.2730894607</v>
      </c>
      <c r="N16" s="79"/>
      <c r="O16" s="32"/>
      <c r="P16" s="32"/>
      <c r="Q16" s="32"/>
      <c r="R16" s="32"/>
      <c r="S16" s="32"/>
      <c r="T16" s="145"/>
    </row>
    <row r="17" ht="14.05" customHeight="1">
      <c r="A17" s="310"/>
      <c r="B17" s="311"/>
      <c r="C17" s="311"/>
      <c r="D17" s="311"/>
      <c r="E17" s="311"/>
      <c r="F17" s="311"/>
      <c r="G17" s="311"/>
      <c r="H17" s="311"/>
      <c r="I17" s="311"/>
      <c r="J17" s="311"/>
      <c r="K17" s="311"/>
      <c r="L17" s="311"/>
      <c r="M17" s="311"/>
      <c r="N17" s="32"/>
      <c r="O17" s="32"/>
      <c r="P17" s="32"/>
      <c r="Q17" s="32"/>
      <c r="R17" s="32"/>
      <c r="S17" s="32"/>
      <c r="T17" s="145"/>
    </row>
    <row r="18" ht="13.55" customHeight="1">
      <c r="A18" t="s" s="312">
        <v>191</v>
      </c>
      <c r="B18" s="296"/>
      <c r="C18" s="296"/>
      <c r="D18" s="296"/>
      <c r="E18" s="296"/>
      <c r="F18" s="296"/>
      <c r="G18" s="296"/>
      <c r="H18" s="296"/>
      <c r="I18" s="296"/>
      <c r="J18" s="296"/>
      <c r="K18" s="296"/>
      <c r="L18" s="296"/>
      <c r="M18" s="296"/>
      <c r="N18" s="32"/>
      <c r="O18" s="32"/>
      <c r="P18" s="32"/>
      <c r="Q18" s="32"/>
      <c r="R18" s="32"/>
      <c r="S18" s="32"/>
      <c r="T18" s="145"/>
    </row>
    <row r="19" ht="13.55" customHeight="1">
      <c r="A19" t="s" s="297">
        <v>124</v>
      </c>
      <c r="B19" s="304">
        <f>(B4/(B8+B9)*365)</f>
        <v>88.3064516129033</v>
      </c>
      <c r="C19" s="304">
        <f>(C4/(C8+C9)*365)</f>
        <v>31.5380184331798</v>
      </c>
      <c r="D19" s="304">
        <f>(D4/(D8+D9)*365)</f>
        <v>12.6152073732719</v>
      </c>
      <c r="E19" s="304">
        <f>(E4/(E8+E9)*365)</f>
        <v>13.1795386158476</v>
      </c>
      <c r="F19" s="304">
        <f>(F4/(F8+F9)*365)</f>
        <v>4.6446100708962</v>
      </c>
      <c r="G19" s="304">
        <f>(G4/(G8+G9)*365)</f>
        <v>3.15130584934168</v>
      </c>
      <c r="H19" s="304">
        <f>(H4/(H8+H9)*365)</f>
        <v>1.27747445051099</v>
      </c>
      <c r="I19" s="304">
        <f>(I4/(I8+I9)*365)</f>
        <v>0.5019251925192521</v>
      </c>
      <c r="J19" s="304">
        <f>(J4/(J8+J9)*365)</f>
        <v>1.54329376944218</v>
      </c>
      <c r="K19" s="304">
        <f>(K4/(K8+K9)*365)</f>
        <v>0.738477724274673</v>
      </c>
      <c r="L19" s="304">
        <f>(L4/(L8+L9)*365)</f>
        <v>0.199260280329189</v>
      </c>
      <c r="M19" s="304">
        <f>(M4/(M8+M9)*365)</f>
        <v>0.0673363404082612</v>
      </c>
      <c r="N19" s="299"/>
      <c r="O19" s="32"/>
      <c r="P19" s="32"/>
      <c r="Q19" s="32"/>
      <c r="R19" s="32"/>
      <c r="S19" s="32"/>
      <c r="T19" s="145"/>
    </row>
    <row r="20" ht="13.55" customHeight="1">
      <c r="A20" t="s" s="297">
        <v>132</v>
      </c>
      <c r="B20" s="304">
        <f>(B3/B7)*365</f>
        <v>87.25099601593629</v>
      </c>
      <c r="C20" s="304">
        <f>(C3/C7)*365</f>
        <v>40.7171314741036</v>
      </c>
      <c r="D20" s="304">
        <f>(D3/D7)*365</f>
        <v>25.2058432934927</v>
      </c>
      <c r="E20" s="304">
        <f>(E3/E7)*365</f>
        <v>14.5418326693227</v>
      </c>
      <c r="F20" s="304">
        <f>(F3/F7)*365</f>
        <v>16.4807436918991</v>
      </c>
      <c r="G20" s="304">
        <f>(G3/G7)*365</f>
        <v>9.69455511288181</v>
      </c>
      <c r="H20" s="304">
        <f>(H3/H7)*365</f>
        <v>4.4744100520993</v>
      </c>
      <c r="I20" s="304">
        <f>(I3/I7)*365</f>
        <v>2.75529461102957</v>
      </c>
      <c r="J20" s="304">
        <f>(J3/J7)*365</f>
        <v>3.11610700056915</v>
      </c>
      <c r="K20" s="304">
        <f>(K3/K7)*365</f>
        <v>2.55368768827131</v>
      </c>
      <c r="L20" s="304">
        <f>(L3/L7)*365</f>
        <v>1.93891102257636</v>
      </c>
      <c r="M20" s="304">
        <f>(M3/M7)*365</f>
        <v>1.5863817457443</v>
      </c>
      <c r="N20" s="299"/>
      <c r="O20" s="32"/>
      <c r="P20" s="32"/>
      <c r="Q20" s="32"/>
      <c r="R20" s="32"/>
      <c r="S20" s="32"/>
      <c r="T20" s="145"/>
    </row>
    <row r="21" ht="13.55" customHeight="1">
      <c r="A21" t="s" s="297">
        <v>135</v>
      </c>
      <c r="B21" s="304">
        <f>(B5/(B8+B9)*365)</f>
        <v>56.7684331797236</v>
      </c>
      <c r="C21" s="304">
        <f>(C5/(C8+C9)*365)</f>
        <v>25.2304147465438</v>
      </c>
      <c r="D21" s="304">
        <f>(D5/(D8+D9)*365)</f>
        <v>14.7177419354839</v>
      </c>
      <c r="E21" s="304">
        <f>(E5/(E8+E9)*365)</f>
        <v>21.9658976930793</v>
      </c>
      <c r="F21" s="304">
        <f>(F5/(F8+F9)*365)</f>
        <v>11.2797673150336</v>
      </c>
      <c r="G21" s="304">
        <f>(G5/(G8+G9)*365)</f>
        <v>5.90869846751565</v>
      </c>
      <c r="H21" s="304">
        <f>(H5/(H8+H9)*365)</f>
        <v>2.65714685706286</v>
      </c>
      <c r="I21" s="304">
        <f>(I5/(I8+I9)*365)</f>
        <v>0.836541987532087</v>
      </c>
      <c r="J21" s="304">
        <f>(J5/(J8+J9)*365)</f>
        <v>0.66141161547522</v>
      </c>
      <c r="K21" s="304">
        <f>(K5/(K8+K9)*365)</f>
        <v>0.221543317282402</v>
      </c>
      <c r="L21" s="304">
        <f>(L5/(L8+L9)*365)</f>
        <v>0.398520560658378</v>
      </c>
      <c r="M21" s="304">
        <f>(M5/(M8+M9)*365)</f>
        <v>0.505022553061959</v>
      </c>
      <c r="N21" s="299"/>
      <c r="O21" s="32"/>
      <c r="P21" s="32"/>
      <c r="Q21" s="32"/>
      <c r="R21" s="32"/>
      <c r="S21" s="32"/>
      <c r="T21" s="145"/>
    </row>
    <row r="22" ht="15.75" customHeight="1">
      <c r="A22" t="s" s="305">
        <v>110</v>
      </c>
      <c r="B22" s="306">
        <f>B19+B20-B21</f>
        <v>118.789014449116</v>
      </c>
      <c r="C22" s="306">
        <f>C19+C20-C21</f>
        <v>47.0247351607396</v>
      </c>
      <c r="D22" s="306">
        <f>D19+D20-D21</f>
        <v>23.1033087312807</v>
      </c>
      <c r="E22" s="306">
        <f>E19+E20-E21</f>
        <v>5.755473592091</v>
      </c>
      <c r="F22" s="306">
        <f>F19+F20-F21</f>
        <v>9.845586447761701</v>
      </c>
      <c r="G22" s="306">
        <f>G19+G20-G21</f>
        <v>6.93716249470784</v>
      </c>
      <c r="H22" s="306">
        <f>H19+H20-H21</f>
        <v>3.09473764554743</v>
      </c>
      <c r="I22" s="306">
        <f>I19+I20-I21</f>
        <v>2.42067781601674</v>
      </c>
      <c r="J22" s="306">
        <f>J19+J20-J21</f>
        <v>3.99798915453611</v>
      </c>
      <c r="K22" s="306">
        <f>K19+K20-K21</f>
        <v>3.07062209526358</v>
      </c>
      <c r="L22" s="306">
        <f>L19+L20-L21</f>
        <v>1.73965074224717</v>
      </c>
      <c r="M22" s="306">
        <f>M19+M20-M21</f>
        <v>1.1486955330906</v>
      </c>
      <c r="N22" s="299"/>
      <c r="O22" s="32"/>
      <c r="P22" s="32"/>
      <c r="Q22" s="32"/>
      <c r="R22" s="32"/>
      <c r="S22" s="32"/>
      <c r="T22" s="145"/>
    </row>
    <row r="23" ht="15.75" customHeight="1">
      <c r="A23" t="s" s="307">
        <v>192</v>
      </c>
      <c r="B23" s="308">
        <f>B22*((B8+B9)/365)</f>
        <v>94163.3466135457</v>
      </c>
      <c r="C23" s="308">
        <f>C22*((C8+C9)/365)</f>
        <v>74552.4568393095</v>
      </c>
      <c r="D23" s="308">
        <f>D22*((D8+D9)/365)</f>
        <v>54941.5670650729</v>
      </c>
      <c r="E23" s="308">
        <f>E22*((E8+E9)/365)</f>
        <v>23581.6733067728</v>
      </c>
      <c r="F23" s="308">
        <f>F22*((F8+F9)/365)</f>
        <v>74192.563081009706</v>
      </c>
      <c r="G23" s="308">
        <f>G22*((G8+G9)/365)</f>
        <v>88054.448871182</v>
      </c>
      <c r="H23" s="308">
        <f>H22*((H8+H9)/365)</f>
        <v>60563.5917866994</v>
      </c>
      <c r="I23" s="308">
        <f>I22*((I8+I9)/365)</f>
        <v>72341.7907318099</v>
      </c>
      <c r="J23" s="308">
        <f>J22*((J8+J9)/365)</f>
        <v>181338.929994308</v>
      </c>
      <c r="K23" s="308">
        <f>K22*((K8+K9)/365)</f>
        <v>207902.147507531</v>
      </c>
      <c r="L23" s="308">
        <f>L22*((L8+L9)/365)</f>
        <v>174610.889774236</v>
      </c>
      <c r="M23" s="309">
        <f>M22*((M8+M9)/365)</f>
        <v>170590.727997103</v>
      </c>
      <c r="N23" s="79"/>
      <c r="O23" s="32"/>
      <c r="P23" s="32"/>
      <c r="Q23" s="32"/>
      <c r="R23" s="32"/>
      <c r="S23" s="32"/>
      <c r="T23" s="145"/>
    </row>
    <row r="24" ht="14.05" customHeight="1">
      <c r="A24" s="313"/>
      <c r="B24" s="311"/>
      <c r="C24" s="185"/>
      <c r="D24" s="185"/>
      <c r="E24" s="185"/>
      <c r="F24" s="185"/>
      <c r="G24" s="185"/>
      <c r="H24" s="185"/>
      <c r="I24" s="185"/>
      <c r="J24" s="185"/>
      <c r="K24" s="185"/>
      <c r="L24" s="185"/>
      <c r="M24" s="185"/>
      <c r="N24" s="32"/>
      <c r="O24" s="32"/>
      <c r="P24" s="32"/>
      <c r="Q24" s="32"/>
      <c r="R24" s="32"/>
      <c r="S24" s="32"/>
      <c r="T24" s="145"/>
    </row>
    <row r="25" ht="13.55" customHeight="1">
      <c r="A25" s="314"/>
      <c r="B25" s="315"/>
      <c r="C25" s="154"/>
      <c r="D25" s="154"/>
      <c r="E25" s="154"/>
      <c r="F25" s="154"/>
      <c r="G25" s="154"/>
      <c r="H25" s="154"/>
      <c r="I25" s="154"/>
      <c r="J25" s="154"/>
      <c r="K25" s="154"/>
      <c r="L25" s="154"/>
      <c r="M25" s="154"/>
      <c r="N25" s="154"/>
      <c r="O25" s="154"/>
      <c r="P25" s="154"/>
      <c r="Q25" s="154"/>
      <c r="R25" s="154"/>
      <c r="S25" s="154"/>
      <c r="T25" s="155"/>
    </row>
  </sheetData>
  <mergeCells count="2">
    <mergeCell ref="A11:M11"/>
    <mergeCell ref="A18:M18"/>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